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00" windowWidth="15480" windowHeight="8190"/>
  </bookViews>
  <sheets>
    <sheet name=" " sheetId="4" r:id="rId1"/>
  </sheets>
  <definedNames>
    <definedName name="_xlnm.Print_Area" localSheetId="0">' '!$A$1:$D$78</definedName>
  </definedNames>
  <calcPr calcId="145621"/>
</workbook>
</file>

<file path=xl/calcChain.xml><?xml version="1.0" encoding="utf-8"?>
<calcChain xmlns="http://schemas.openxmlformats.org/spreadsheetml/2006/main">
  <c r="D77" i="4" l="1"/>
  <c r="D75" i="4"/>
  <c r="D49" i="4"/>
  <c r="D41" i="4"/>
  <c r="D37" i="4"/>
  <c r="D33" i="4"/>
  <c r="D69" i="4" l="1"/>
  <c r="D55" i="4"/>
  <c r="D54" i="4" s="1"/>
  <c r="D71" i="4" l="1"/>
  <c r="D68" i="4" s="1"/>
  <c r="D72" i="4"/>
  <c r="D65" i="4"/>
  <c r="D64" i="4" s="1"/>
  <c r="D53" i="4" s="1"/>
  <c r="D58" i="4"/>
  <c r="D56" i="4" s="1"/>
  <c r="D28" i="4" l="1"/>
  <c r="D26" i="4" l="1"/>
  <c r="D24" i="4"/>
  <c r="D21" i="4"/>
  <c r="D19" i="4" s="1"/>
  <c r="D14" i="4"/>
  <c r="D12" i="4"/>
  <c r="D52" i="4" l="1"/>
  <c r="D79" i="4" s="1"/>
</calcChain>
</file>

<file path=xl/sharedStrings.xml><?xml version="1.0" encoding="utf-8"?>
<sst xmlns="http://schemas.openxmlformats.org/spreadsheetml/2006/main" count="163" uniqueCount="142">
  <si>
    <t>Приложение № 1</t>
  </si>
  <si>
    <t>к решению Думы Усть-Кутского</t>
  </si>
  <si>
    <t>муниципального образования</t>
  </si>
  <si>
    <t>(городского поселения)</t>
  </si>
  <si>
    <t>Код бюджетной классификации Российской Федерации</t>
  </si>
  <si>
    <t xml:space="preserve">Сумма </t>
  </si>
  <si>
    <t xml:space="preserve">главного админи-стратора доходов </t>
  </si>
  <si>
    <t>доходов  бюджета</t>
  </si>
  <si>
    <t xml:space="preserve">ДОХОДЫ </t>
  </si>
  <si>
    <t>НАЛОГИ НА ПРИБЫЛЬ, ДОХОДЫ</t>
  </si>
  <si>
    <t>1 01 00000 00 0000 000</t>
  </si>
  <si>
    <t>1 01 02000 01 0000 110</t>
  </si>
  <si>
    <t>НАЛОГИ НА ИМУЩЕСТВО</t>
  </si>
  <si>
    <t>1 06 00000 00 0000 000</t>
  </si>
  <si>
    <t>НАЛОГИ НА СОВОКУПНЫЙ ДОХОД</t>
  </si>
  <si>
    <t>1 05 00000 00 0000 000</t>
  </si>
  <si>
    <t>ГОСУДАРСТВЕННАЯ ПОШЛИНА</t>
  </si>
  <si>
    <t xml:space="preserve">1 08 00000 00 0000 110 </t>
  </si>
  <si>
    <t>1 08 07175 01 0000 110</t>
  </si>
  <si>
    <t>1 11 00000 00 0000 000</t>
  </si>
  <si>
    <t>ВСЕГО НАЛОГОВЫЕ И НЕНАЛОГОВЫЕ ДОХОДЫ</t>
  </si>
  <si>
    <t>000</t>
  </si>
  <si>
    <t>1 00 00000 00 0000 000</t>
  </si>
  <si>
    <t>БЕЗВОЗМЕЗДНЫЕ ПОСТУПЛЕНИЯ</t>
  </si>
  <si>
    <t>2 00 00000 00 0000 000</t>
  </si>
  <si>
    <t>ИТОГО ДОХОДОВ</t>
  </si>
  <si>
    <t>АКЦИЗЫ</t>
  </si>
  <si>
    <t>1 03 02230 01 0000 110</t>
  </si>
  <si>
    <t>1 03 02200 01 0000 110</t>
  </si>
  <si>
    <t>1 03 02240 01 0000 110</t>
  </si>
  <si>
    <t>1 03 02250 01 0000 110</t>
  </si>
  <si>
    <t>1 03 02260 01 0000 110</t>
  </si>
  <si>
    <t>1 06 06000 13 0000 110</t>
  </si>
  <si>
    <t>1 05 03010 01 0000 110</t>
  </si>
  <si>
    <t xml:space="preserve">1 11 05013 13 0000 120        </t>
  </si>
  <si>
    <t>1 11 05075 13 0000 120</t>
  </si>
  <si>
    <t>1 14 02053 13 1000 410</t>
  </si>
  <si>
    <t>1 11 09045 13 1000 120</t>
  </si>
  <si>
    <t>1 14 06013 13 1000 430</t>
  </si>
  <si>
    <t>1 13 01995 13 0000 130</t>
  </si>
  <si>
    <t>1 06 01030 13 0000 110</t>
  </si>
  <si>
    <t xml:space="preserve">1 11 05025 13 0000 120        </t>
  </si>
  <si>
    <t>1 06 06033 13 0000 110</t>
  </si>
  <si>
    <t xml:space="preserve">1 06 06043 13 0000 110   </t>
  </si>
  <si>
    <t>(тыс.рублей)</t>
  </si>
  <si>
    <t>2 02 29999 13 0000 150</t>
  </si>
  <si>
    <t>2 02 30024 13 0000 150</t>
  </si>
  <si>
    <t>1 13 02065 13 0000 130</t>
  </si>
  <si>
    <t>1 16 11064 01 0000 140</t>
  </si>
  <si>
    <t>1 16 02020 02 0000 140</t>
  </si>
  <si>
    <t>2 02 25023 13 0000 150</t>
  </si>
  <si>
    <t>2 02 20077 13 0000 150</t>
  </si>
  <si>
    <t>2 02 25555 13 0000 150</t>
  </si>
  <si>
    <t>ЗЕМЕЛЬНЫЙ НАЛОГ</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</si>
  <si>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2021 год                                                                                                                                                      </t>
  </si>
  <si>
    <t>Субсидии бюджетам городских поселений на реализацию программ формирования современной городской среды</t>
  </si>
  <si>
    <t>2 02 16001 13 0000 150</t>
  </si>
  <si>
    <t>2 02 25497 13 0000 150</t>
  </si>
  <si>
    <t>2 19 60010 13 0000 150</t>
  </si>
  <si>
    <t>2 02 49999 13 0000 150</t>
  </si>
  <si>
    <t>2 02 45390 13 0000 150</t>
  </si>
  <si>
    <t>1 14 06025 13 1000 430</t>
  </si>
  <si>
    <t>1 13 02995 13 0000 130</t>
  </si>
  <si>
    <t>1 16 01074 13 0000 140</t>
  </si>
  <si>
    <t>1 16 07010 13 0000 140</t>
  </si>
  <si>
    <t>1 16 07090 13 0000 140</t>
  </si>
  <si>
    <t>1 16 10032 13 0000 140</t>
  </si>
  <si>
    <t>1 16 10123 01 0131 140</t>
  </si>
  <si>
    <t>1 17 01050 13 1000 180</t>
  </si>
  <si>
    <t>1 17 05050 13 1000 180</t>
  </si>
  <si>
    <t>952</t>
  </si>
  <si>
    <t>2 18 05030 13 0000 150</t>
  </si>
  <si>
    <t xml:space="preserve">Наименование </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</si>
  <si>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</si>
  <si>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Единый сельскохозяйственный налог</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</si>
  <si>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</si>
  <si>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</si>
  <si>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</si>
  <si>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</si>
  <si>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</si>
  <si>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</si>
  <si>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</si>
  <si>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ДОХОДЫ ОТ ИСПОЛЬЗОВАНИЯ ИМУЩЕСТВА, НАХОДЯЩЕГОСЯ В ГОСУДАРСТВЕННОЙ И МУНИЦИПАЛЬНОЙ СОБСТВЕННОСТИ</t>
  </si>
  <si>
    <t>ДОХОДЫ ОТ ОКАЗАНИЯ ПЛАТНЫХ УСЛУГ И КОМПЕНСАЦИИ ЗАТРАТ ГОСУДАРСТВА</t>
  </si>
  <si>
    <t>ДОХОДЫ ОТ ПРОДАЖИ МАТЕРИАЛЬНЫХ И НЕМАТЕРИАЛЬНЫХ АКТИВОВ</t>
  </si>
  <si>
    <t>1 13 00000 00 0000 000</t>
  </si>
  <si>
    <t>1 14 00000 00 0000 000</t>
  </si>
  <si>
    <t xml:space="preserve"> Налог на доходы физических лиц</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</si>
  <si>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</si>
  <si>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</si>
  <si>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</si>
  <si>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</si>
  <si>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Прочие доходы от оказания платных услуг (работ) получателями средств бюджетов городских поселений</t>
  </si>
  <si>
    <t>Доходы, поступающие в порядке возмещения расходов, понесенных в связи с эксплуатацией имущества городских поселений</t>
  </si>
  <si>
    <t>Прочие доходы от компенсации затрат бюджетов городских поселений</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</si>
  <si>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</si>
  <si>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</si>
  <si>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</si>
  <si>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ШТРАФЫ, САНКЦИИ, ВОЗМЕЩЕНИЕ УЩЕРБА</t>
  </si>
  <si>
    <t>1 16 00000 00 0000 000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</si>
  <si>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</si>
  <si>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</si>
  <si>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</si>
  <si>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</si>
  <si>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</si>
  <si>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</si>
  <si>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</si>
  <si>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ПРОЧИЕ НЕНАЛОГОВЫЕ ДОХОДЫ</t>
  </si>
  <si>
    <t>1 17 00000 00 0000 000</t>
  </si>
  <si>
    <t>Невыясненные поступления</t>
  </si>
  <si>
    <t>Прочие неналоговые доходы бюджетов городских поселений</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</si>
  <si>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</si>
  <si>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софинансирование капитальных вложений в объекты муниципальной собственности (приобретение оборудования для проведения кап.ремонта на котельной "Лена"</t>
  </si>
  <si>
    <t>СУБСИДИИ БЮДЖЕТАМ БЮДЖЕТНОЙ СИСТЕМЫ РОССИЙСКОЙ ФЕДЕРАЦИИ</t>
  </si>
  <si>
    <t>ДОТАЦИИ БЮДЖЕТАМ БЮДЖЕТНОЙ СИСТЕМЫ РОССИЙСКОЙ ФЕДЕРАЦИИ</t>
  </si>
  <si>
    <t>Субсидии бюджетам городских поселений на мероприятия по переселению граждан из ветхого и аварийного жилья в зоне Байкало-Амурской магистрали</t>
  </si>
  <si>
    <t xml:space="preserve">Субсидии местным бюджетам в целях софинансирования расходных обязательств МО ИО  на реализацию мероприятий по обеспечению жильем молодых семей </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</si>
  <si>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</si>
  <si>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</si>
  <si>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Субсидии на осуществление дорожной деятельности в отношении автомобильных дорог местного значения</t>
  </si>
  <si>
    <t>СУБВЕНЦИИ БЮДЖЕТАМ БЮДЖЕТНОЙ СИСТЕМЫ РОССИЙСКОЙ ФЕДЕРАЦИИ</t>
  </si>
  <si>
    <t>2 02 10000 00 0000 150</t>
  </si>
  <si>
    <t>2 02 20000 00 0000 150</t>
  </si>
  <si>
    <t>2 02 30000 00 0000 150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</si>
  <si>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</si>
  <si>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регулирования тарифов на товары и услуги организаций коммунального комплекса).</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</si>
  <si>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</si>
  <si>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ИНЫЕ МЕЖБЮДЖЕТНЫЕ ТРАНСФЕРТЫ</t>
  </si>
  <si>
    <t>2 02 40000 00 0000 150</t>
  </si>
  <si>
    <t>Иные МБТ (Финансовое обеспечение дорожной деятельности за счет средств резервного фонда Правительства Российской Федерации)</t>
  </si>
  <si>
    <t>Прочие межбюджетные трансферты  РБ</t>
  </si>
  <si>
    <t>Прочие межбюджетные трансферты (ремонт автодороги городского значения по ул.Черноморская) РБ</t>
  </si>
  <si>
    <r>
      <t>Прочие межбюджетные трансферты (приобретение автоцисцерны  вакуумной МВ-10  с объемом цисцерны 10м</t>
    </r>
    <r>
      <rPr>
        <vertAlign val="superscript"/>
        <sz val="11"/>
        <rFont val="Courier New"/>
        <family val="3"/>
        <charset val="204"/>
      </rPr>
      <t>3</t>
    </r>
    <r>
      <rPr>
        <sz val="11"/>
        <rFont val="Courier New"/>
        <family val="3"/>
        <charset val="204"/>
      </rPr>
      <t>) РБ</t>
    </r>
  </si>
  <si>
    <t>Прочие межбюджетные трансферты (поставка и монтаж блочно-модульной котельной 4,64Мвт, прокладка сетей теплоснабжения, холод.водоснабжения, электроснабжения в районе м/р Курорт) РБ</t>
  </si>
  <si>
    <t>Прочие межбюджетные трансферты (на обеспечение проживающих в поселении и нуждающихся в жилых помещениях граждан жилыми помещениями) РБ</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</si>
  <si>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</si>
  <si>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2 18 00000 00 0000 000</t>
  </si>
  <si>
    <t>ВОЗВРАТ ОСТАТКОВ СУБСИДИЙ, СУБВЕНЦИЙ И ИНЫХ МЕЖБЮДЖЕТНЫХ ТРАНСФЕРТОВ, ИМЕЮЩИХ ЦЕЛЕВОЕ НАЗНАЧЕНИЕ, ПРОШЛЫХ ЛЕТ</t>
  </si>
  <si>
    <t>2 19 00000 00 0000 000</t>
  </si>
  <si>
    <t>Доходы бюджетов городских поселений от возврата иными организациями остатков субсидий прошлых лет</t>
  </si>
  <si>
    <t>Возврат остатков субсидий, субвенций и иных межбюджетных трансфертов, имеющих целевое назначение прошлых лет</t>
  </si>
  <si>
    <t>от 29.12.2021г. № 239/44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</si>
</sst>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0"/>
      <name val="Arial Cyr"/>
      <charset val="204"/>
    </font>
    <font>
      <sz val="8"/>
      <name val="Arial Cyr"/>
      <charset val="204"/>
    </font>
    <font>
      <sz val="12"/>
      <name val="Times New Roman"/>
      <family val="1"/>
      <charset val="204"/>
    </font>
    <font>
      <sz val="10"/>
      <name val="Arial"/>
      <family val="2"/>
      <charset val="204"/>
    </font>
    <font>
      <sz val="10"/>
      <name val="Arial Cyr"/>
      <charset val="204"/>
    </font>
    <font>
      <b/>
      <sz val="11"/>
      <name val="Courier New"/>
      <family val="3"/>
      <charset val="204"/>
    </font>
    <font>
      <sz val="11"/>
      <name val="Courier New"/>
      <family val="3"/>
      <charset val="204"/>
    </font>
    <font>
      <vertAlign val="superscript"/>
      <sz val="11"/>
      <name val="Courier New"/>
      <family val="3"/>
      <charset val="204"/>
    </font>
    <font>
      <sz val="11"/>
      <name val="Arial Cyr"/>
      <charset val="204"/>
    </font>
    <font>
      <sz val="12"/>
      <name val="Arial"/>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45">
    <xf numFmtId="0" fontId="0" fillId="0" borderId="0" xfId="0"/>
    <xf numFmtId="0" fontId="0" fillId="0" borderId="0" xfId="0" applyAlignment="1">
      <alignment wrapText="1"/>
    </xf>
    <xf numFmtId="0" fontId="0" fillId="0" borderId="0" xfId="0" applyAlignment="1"/>
    <xf numFmtId="0" fontId="0" fillId="0" borderId="0" xfId="0" applyAlignment="1" applyProtection="1">
      <protection locked="0"/>
    </xf>
    <xf numFmtId="0" fontId="2" fillId="0" borderId="0" xfId="0" applyFont="1"/>
    <xf numFmtId="4" fontId="0" fillId="0" borderId="0" xfId="0" applyNumberFormat="1"/>
    <xf numFmtId="4" fontId="0" fillId="0" borderId="0" xfId="0" applyNumberFormat="1" applyAlignment="1">
      <alignment wrapText="1"/>
    </xf>
    <xf numFmtId="0" fontId="3" fillId="0" borderId="0" xfId="0" applyFont="1" applyAlignment="1"/>
    <xf numFmtId="0" fontId="3" fillId="0" borderId="0" xfId="0" applyFont="1" applyFill="1" applyAlignment="1"/>
    <xf numFmtId="164" fontId="0" fillId="0" borderId="0" xfId="0" applyNumberFormat="1"/>
    <xf numFmtId="164" fontId="5" fillId="0" borderId="1" xfId="0" applyNumberFormat="1" applyFont="1" applyFill="1" applyBorder="1" applyAlignment="1"/>
    <xf numFmtId="3" fontId="6" fillId="0" borderId="1" xfId="0" applyNumberFormat="1" applyFont="1" applyFill="1" applyBorder="1" applyAlignment="1">
      <alignment horizontal="center" vertical="center" wrapText="1"/>
    </xf>
    <xf numFmtId="0" fontId="6" fillId="0" borderId="0" xfId="0" applyFont="1" applyBorder="1" applyAlignment="1"/>
    <xf numFmtId="0" fontId="8" fillId="0" borderId="0" xfId="0" applyFont="1"/>
    <xf numFmtId="0" fontId="6" fillId="0" borderId="0" xfId="0" applyFont="1" applyAlignment="1"/>
    <xf numFmtId="0" fontId="6" fillId="0" borderId="1" xfId="0" applyFont="1" applyBorder="1" applyAlignment="1">
      <alignment vertical="center"/>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justify" vertical="center" wrapText="1"/>
    </xf>
    <xf numFmtId="0" fontId="6" fillId="0"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3" fontId="6" fillId="3" borderId="1" xfId="1" applyNumberFormat="1" applyFont="1" applyFill="1" applyBorder="1" applyAlignment="1" applyProtection="1">
      <alignment horizontal="left" vertical="center" wrapText="1"/>
      <protection locked="0"/>
    </xf>
    <xf numFmtId="164" fontId="2" fillId="3" borderId="1" xfId="0" applyNumberFormat="1" applyFont="1" applyFill="1" applyBorder="1" applyAlignment="1">
      <alignment horizontal="left" wrapText="1" indent="1"/>
    </xf>
    <xf numFmtId="0" fontId="5" fillId="0" borderId="1" xfId="0" applyFont="1" applyFill="1" applyBorder="1" applyAlignment="1">
      <alignment horizontal="justify" vertical="center"/>
    </xf>
    <xf numFmtId="0" fontId="5" fillId="0" borderId="1" xfId="0" applyFont="1" applyFill="1" applyBorder="1" applyAlignment="1"/>
    <xf numFmtId="164" fontId="6" fillId="0" borderId="1" xfId="0" applyNumberFormat="1" applyFont="1" applyFill="1" applyBorder="1" applyAlignment="1">
      <alignment vertical="center"/>
    </xf>
    <xf numFmtId="164" fontId="6" fillId="0" borderId="1" xfId="0" applyNumberFormat="1" applyFont="1" applyBorder="1" applyAlignment="1">
      <alignment vertical="center"/>
    </xf>
    <xf numFmtId="164" fontId="6" fillId="0" borderId="1" xfId="0" applyNumberFormat="1" applyFont="1" applyFill="1" applyBorder="1" applyAlignment="1">
      <alignment vertical="center" wrapText="1"/>
    </xf>
    <xf numFmtId="49" fontId="6" fillId="0" borderId="1" xfId="0" applyNumberFormat="1" applyFont="1" applyBorder="1" applyAlignment="1">
      <alignment horizontal="right" vertical="center" wrapText="1"/>
    </xf>
    <xf numFmtId="3" fontId="6" fillId="3" borderId="1" xfId="0" applyNumberFormat="1" applyFont="1" applyFill="1" applyBorder="1" applyAlignment="1" applyProtection="1">
      <alignment horizontal="left" vertical="center" wrapText="1"/>
      <protection locked="0"/>
    </xf>
    <xf numFmtId="49" fontId="6" fillId="0" borderId="1" xfId="0" applyNumberFormat="1" applyFont="1" applyFill="1" applyBorder="1" applyAlignment="1">
      <alignment horizontal="right" vertical="center"/>
    </xf>
    <xf numFmtId="49" fontId="5" fillId="0" borderId="1" xfId="0" applyNumberFormat="1" applyFont="1" applyFill="1" applyBorder="1" applyAlignment="1">
      <alignment vertical="center"/>
    </xf>
    <xf numFmtId="0" fontId="5" fillId="0" borderId="1" xfId="0" applyFont="1" applyFill="1" applyBorder="1" applyAlignment="1">
      <alignment vertical="center"/>
    </xf>
    <xf numFmtId="164" fontId="5" fillId="0" borderId="1" xfId="0" applyNumberFormat="1" applyFont="1" applyFill="1" applyBorder="1" applyAlignment="1">
      <alignment vertical="center"/>
    </xf>
    <xf numFmtId="3" fontId="6" fillId="0" borderId="1" xfId="0" applyNumberFormat="1" applyFont="1" applyFill="1" applyBorder="1" applyAlignment="1">
      <alignment vertical="center"/>
    </xf>
    <xf numFmtId="164" fontId="6" fillId="2" borderId="1" xfId="0" applyNumberFormat="1" applyFont="1" applyFill="1" applyBorder="1" applyAlignment="1">
      <alignment vertical="center" wrapText="1"/>
    </xf>
    <xf numFmtId="0" fontId="6" fillId="0" borderId="0" xfId="0" applyFont="1" applyBorder="1" applyAlignment="1"/>
    <xf numFmtId="0" fontId="9" fillId="0" borderId="0" xfId="0" applyFont="1" applyAlignment="1">
      <alignment horizontal="center" wrapText="1"/>
    </xf>
    <xf numFmtId="0" fontId="6" fillId="0" borderId="1" xfId="0" applyFont="1" applyBorder="1" applyAlignment="1">
      <alignment horizontal="center" vertical="center" wrapText="1"/>
    </xf>
    <xf numFmtId="1" fontId="6" fillId="0" borderId="1" xfId="0" applyNumberFormat="1" applyFont="1" applyFill="1" applyBorder="1" applyAlignment="1">
      <alignment vertical="center" wrapText="1"/>
    </xf>
    <xf numFmtId="0" fontId="6" fillId="0" borderId="0" xfId="0" applyFont="1" applyAlignment="1"/>
    <xf numFmtId="0" fontId="8" fillId="0" borderId="0" xfId="0" applyFont="1" applyAlignment="1"/>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1"/>
  <sheetViews>
    <sheetView tabSelected="1" zoomScaleNormal="100" workbookViewId="0">
      <selection activeCell="A7" sqref="A7:D7"/>
    </sheetView>
  </sheetViews>
  <sheetFormatPr defaultRowHeight="12.75" x14ac:dyDescent="0.2"/>
  <cols>
    <col min="1" max="1" width="74.42578125" customWidth="1"/>
    <col min="3" max="3" width="30.42578125" customWidth="1"/>
    <col min="4" max="4" width="15.5703125" customWidth="1"/>
    <col min="5" max="5" width="17.85546875" customWidth="1"/>
  </cols>
  <sheetData>
    <row r="1" spans="1:5" ht="15" x14ac:dyDescent="0.25">
      <c r="A1" s="2"/>
      <c r="B1" s="12" t="s">
        <v>0</v>
      </c>
      <c r="C1" s="12"/>
      <c r="D1" s="12"/>
      <c r="E1" s="13"/>
    </row>
    <row r="2" spans="1:5" ht="15" x14ac:dyDescent="0.25">
      <c r="A2" s="2"/>
      <c r="B2" s="12" t="s">
        <v>1</v>
      </c>
      <c r="C2" s="12"/>
      <c r="D2" s="12"/>
      <c r="E2" s="13"/>
    </row>
    <row r="3" spans="1:5" ht="15" x14ac:dyDescent="0.25">
      <c r="A3" s="2"/>
      <c r="B3" s="12" t="s">
        <v>2</v>
      </c>
      <c r="C3" s="12"/>
      <c r="D3" s="12"/>
      <c r="E3" s="13"/>
    </row>
    <row r="4" spans="1:5" ht="15" x14ac:dyDescent="0.25">
      <c r="A4" s="2"/>
      <c r="B4" s="39" t="s">
        <v>3</v>
      </c>
      <c r="C4" s="39"/>
      <c r="D4" s="39"/>
      <c r="E4" s="13"/>
    </row>
    <row r="5" spans="1:5" ht="15" x14ac:dyDescent="0.25">
      <c r="A5" s="2"/>
      <c r="B5" s="43" t="s">
        <v>141</v>
      </c>
      <c r="C5" s="44"/>
      <c r="D5" s="44"/>
      <c r="E5" s="44"/>
    </row>
    <row r="6" spans="1:5" x14ac:dyDescent="0.2">
      <c r="A6" s="2"/>
      <c r="B6" s="2"/>
      <c r="C6" s="2"/>
      <c r="D6" s="1"/>
    </row>
    <row r="7" spans="1:5" ht="33.75" customHeight="1" x14ac:dyDescent="0.2">
      <c r="A7" s="40" t="s">
        <v>54</v>
      </c>
      <c r="B7" s="40"/>
      <c r="C7" s="40"/>
      <c r="D7" s="40"/>
    </row>
    <row r="8" spans="1:5" ht="15" x14ac:dyDescent="0.25">
      <c r="A8" s="2"/>
      <c r="B8" s="2"/>
      <c r="C8" s="3"/>
      <c r="D8" s="14" t="s">
        <v>44</v>
      </c>
    </row>
    <row r="9" spans="1:5" ht="15" x14ac:dyDescent="0.2">
      <c r="A9" s="41" t="s">
        <v>72</v>
      </c>
      <c r="B9" s="42" t="s">
        <v>4</v>
      </c>
      <c r="C9" s="42"/>
      <c r="D9" s="41" t="s">
        <v>5</v>
      </c>
    </row>
    <row r="10" spans="1:5" ht="105" x14ac:dyDescent="0.2">
      <c r="A10" s="41"/>
      <c r="B10" s="11" t="s">
        <v>6</v>
      </c>
      <c r="C10" s="11" t="s">
        <v>7</v>
      </c>
      <c r="D10" s="41"/>
    </row>
    <row r="11" spans="1:5" ht="15" x14ac:dyDescent="0.2">
      <c r="A11" s="19" t="s">
        <v>8</v>
      </c>
      <c r="B11" s="15"/>
      <c r="C11" s="15"/>
      <c r="D11" s="15"/>
    </row>
    <row r="12" spans="1:5" ht="15" x14ac:dyDescent="0.2">
      <c r="A12" s="20" t="s">
        <v>9</v>
      </c>
      <c r="B12" s="15">
        <v>182</v>
      </c>
      <c r="C12" s="15" t="s">
        <v>10</v>
      </c>
      <c r="D12" s="28">
        <f>+D13</f>
        <v>244437</v>
      </c>
      <c r="E12" s="5"/>
    </row>
    <row r="13" spans="1:5" ht="15" x14ac:dyDescent="0.2">
      <c r="A13" s="20" t="s">
        <v>87</v>
      </c>
      <c r="B13" s="15">
        <v>182</v>
      </c>
      <c r="C13" s="15" t="s">
        <v>11</v>
      </c>
      <c r="D13" s="28">
        <v>244437</v>
      </c>
      <c r="E13" s="5"/>
    </row>
    <row r="14" spans="1:5" ht="15" x14ac:dyDescent="0.2">
      <c r="A14" s="20" t="s">
        <v>26</v>
      </c>
      <c r="B14" s="15">
        <v>100</v>
      </c>
      <c r="C14" s="15" t="s">
        <v>28</v>
      </c>
      <c r="D14" s="28">
        <f>+D15+D16+D17+D18</f>
        <v>14681.5</v>
      </c>
      <c r="E14" s="5"/>
    </row>
    <row r="15" spans="1:5" ht="75" x14ac:dyDescent="0.2">
      <c r="A15" s="21" t="s">
        <v>75</v>
      </c>
      <c r="B15" s="15">
        <v>100</v>
      </c>
      <c r="C15" s="15" t="s">
        <v>27</v>
      </c>
      <c r="D15" s="28">
        <v>6741.2</v>
      </c>
      <c r="E15" s="5"/>
    </row>
    <row r="16" spans="1:5" ht="90" x14ac:dyDescent="0.2">
      <c r="A16" s="21" t="s">
        <v>76</v>
      </c>
      <c r="B16" s="15">
        <v>100</v>
      </c>
      <c r="C16" s="15" t="s">
        <v>29</v>
      </c>
      <c r="D16" s="28">
        <v>38.4</v>
      </c>
      <c r="E16" s="5"/>
    </row>
    <row r="17" spans="1:5" ht="75" x14ac:dyDescent="0.2">
      <c r="A17" s="21" t="s">
        <v>77</v>
      </c>
      <c r="B17" s="15">
        <v>100</v>
      </c>
      <c r="C17" s="15" t="s">
        <v>30</v>
      </c>
      <c r="D17" s="28">
        <v>8867.7000000000007</v>
      </c>
      <c r="E17" s="5"/>
    </row>
    <row r="18" spans="1:5" ht="75" x14ac:dyDescent="0.2">
      <c r="A18" s="21" t="s">
        <v>78</v>
      </c>
      <c r="B18" s="15">
        <v>100</v>
      </c>
      <c r="C18" s="15" t="s">
        <v>31</v>
      </c>
      <c r="D18" s="28">
        <v>-965.8</v>
      </c>
      <c r="E18" s="5"/>
    </row>
    <row r="19" spans="1:5" ht="15" x14ac:dyDescent="0.2">
      <c r="A19" s="21" t="s">
        <v>12</v>
      </c>
      <c r="B19" s="15">
        <v>182</v>
      </c>
      <c r="C19" s="15" t="s">
        <v>13</v>
      </c>
      <c r="D19" s="28">
        <f>+D20+D21</f>
        <v>44572.3</v>
      </c>
      <c r="E19" s="5"/>
    </row>
    <row r="20" spans="1:5" ht="45" x14ac:dyDescent="0.2">
      <c r="A20" s="21" t="s">
        <v>79</v>
      </c>
      <c r="B20" s="15">
        <v>182</v>
      </c>
      <c r="C20" s="15" t="s">
        <v>40</v>
      </c>
      <c r="D20" s="28">
        <v>4239.3</v>
      </c>
      <c r="E20" s="5"/>
    </row>
    <row r="21" spans="1:5" ht="15" x14ac:dyDescent="0.2">
      <c r="A21" s="21" t="s">
        <v>53</v>
      </c>
      <c r="B21" s="15">
        <v>182</v>
      </c>
      <c r="C21" s="15" t="s">
        <v>32</v>
      </c>
      <c r="D21" s="28">
        <f>+D22+D23</f>
        <v>40333</v>
      </c>
      <c r="E21" s="5"/>
    </row>
    <row r="22" spans="1:5" ht="35.25" customHeight="1" x14ac:dyDescent="0.2">
      <c r="A22" s="21" t="s">
        <v>80</v>
      </c>
      <c r="B22" s="15">
        <v>182</v>
      </c>
      <c r="C22" s="15" t="s">
        <v>42</v>
      </c>
      <c r="D22" s="28">
        <v>33541.300000000003</v>
      </c>
      <c r="E22" s="5"/>
    </row>
    <row r="23" spans="1:5" ht="38.25" customHeight="1" x14ac:dyDescent="0.2">
      <c r="A23" s="21" t="s">
        <v>81</v>
      </c>
      <c r="B23" s="16">
        <v>182</v>
      </c>
      <c r="C23" s="16" t="s">
        <v>43</v>
      </c>
      <c r="D23" s="28">
        <v>6791.7</v>
      </c>
      <c r="E23" s="5"/>
    </row>
    <row r="24" spans="1:5" ht="15" x14ac:dyDescent="0.2">
      <c r="A24" s="21" t="s">
        <v>14</v>
      </c>
      <c r="B24" s="16">
        <v>182</v>
      </c>
      <c r="C24" s="16" t="s">
        <v>15</v>
      </c>
      <c r="D24" s="28">
        <f>+D25</f>
        <v>3.8</v>
      </c>
      <c r="E24" s="5"/>
    </row>
    <row r="25" spans="1:5" ht="15" x14ac:dyDescent="0.2">
      <c r="A25" s="21" t="s">
        <v>74</v>
      </c>
      <c r="B25" s="16">
        <v>182</v>
      </c>
      <c r="C25" s="16" t="s">
        <v>33</v>
      </c>
      <c r="D25" s="28">
        <v>3.8</v>
      </c>
      <c r="E25" s="5"/>
    </row>
    <row r="26" spans="1:5" ht="21.75" customHeight="1" x14ac:dyDescent="0.2">
      <c r="A26" s="22" t="s">
        <v>16</v>
      </c>
      <c r="B26" s="16">
        <v>952</v>
      </c>
      <c r="C26" s="16" t="s">
        <v>17</v>
      </c>
      <c r="D26" s="28">
        <f>+D27</f>
        <v>1.6</v>
      </c>
      <c r="E26" s="5"/>
    </row>
    <row r="27" spans="1:5" ht="90" x14ac:dyDescent="0.2">
      <c r="A27" s="22" t="s">
        <v>73</v>
      </c>
      <c r="B27" s="16">
        <v>952</v>
      </c>
      <c r="C27" s="16" t="s">
        <v>18</v>
      </c>
      <c r="D27" s="28">
        <v>1.6</v>
      </c>
      <c r="E27" s="5"/>
    </row>
    <row r="28" spans="1:5" ht="30" x14ac:dyDescent="0.2">
      <c r="A28" s="21" t="s">
        <v>82</v>
      </c>
      <c r="B28" s="16">
        <v>952</v>
      </c>
      <c r="C28" s="15" t="s">
        <v>19</v>
      </c>
      <c r="D28" s="29">
        <f>D29+D30+D31+D32</f>
        <v>47306</v>
      </c>
      <c r="E28" s="5"/>
    </row>
    <row r="29" spans="1:5" ht="80.25" customHeight="1" x14ac:dyDescent="0.2">
      <c r="A29" s="22" t="s">
        <v>88</v>
      </c>
      <c r="B29" s="16">
        <v>952</v>
      </c>
      <c r="C29" s="17" t="s">
        <v>34</v>
      </c>
      <c r="D29" s="30">
        <v>16895</v>
      </c>
      <c r="E29" s="5"/>
    </row>
    <row r="30" spans="1:5" ht="75" x14ac:dyDescent="0.2">
      <c r="A30" s="22" t="s">
        <v>89</v>
      </c>
      <c r="B30" s="16">
        <v>952</v>
      </c>
      <c r="C30" s="17" t="s">
        <v>41</v>
      </c>
      <c r="D30" s="30">
        <v>1170.8</v>
      </c>
      <c r="E30" s="5"/>
    </row>
    <row r="31" spans="1:5" ht="30" x14ac:dyDescent="0.2">
      <c r="A31" s="22" t="s">
        <v>90</v>
      </c>
      <c r="B31" s="16">
        <v>952</v>
      </c>
      <c r="C31" s="18" t="s">
        <v>35</v>
      </c>
      <c r="D31" s="30">
        <v>21419.200000000001</v>
      </c>
      <c r="E31" s="5"/>
    </row>
    <row r="32" spans="1:5" ht="75" x14ac:dyDescent="0.2">
      <c r="A32" s="22" t="s">
        <v>91</v>
      </c>
      <c r="B32" s="16">
        <v>952</v>
      </c>
      <c r="C32" s="18" t="s">
        <v>37</v>
      </c>
      <c r="D32" s="30">
        <v>7821</v>
      </c>
      <c r="E32" s="5"/>
    </row>
    <row r="33" spans="1:5" ht="30" x14ac:dyDescent="0.2">
      <c r="A33" s="24" t="s">
        <v>83</v>
      </c>
      <c r="B33" s="31" t="s">
        <v>21</v>
      </c>
      <c r="C33" s="18" t="s">
        <v>85</v>
      </c>
      <c r="D33" s="30">
        <f>D34+D35+D36</f>
        <v>592.70000000000005</v>
      </c>
      <c r="E33" s="5"/>
    </row>
    <row r="34" spans="1:5" ht="30" x14ac:dyDescent="0.2">
      <c r="A34" s="22" t="s">
        <v>92</v>
      </c>
      <c r="B34" s="16">
        <v>952</v>
      </c>
      <c r="C34" s="18" t="s">
        <v>39</v>
      </c>
      <c r="D34" s="30">
        <v>45.7</v>
      </c>
      <c r="E34" s="5"/>
    </row>
    <row r="35" spans="1:5" ht="45" x14ac:dyDescent="0.2">
      <c r="A35" s="22" t="s">
        <v>93</v>
      </c>
      <c r="B35" s="16">
        <v>952</v>
      </c>
      <c r="C35" s="18" t="s">
        <v>47</v>
      </c>
      <c r="D35" s="30">
        <v>549.1</v>
      </c>
      <c r="E35" s="5"/>
    </row>
    <row r="36" spans="1:5" ht="30" x14ac:dyDescent="0.2">
      <c r="A36" s="22" t="s">
        <v>94</v>
      </c>
      <c r="B36" s="16">
        <v>952</v>
      </c>
      <c r="C36" s="18" t="s">
        <v>62</v>
      </c>
      <c r="D36" s="30">
        <v>-2.1</v>
      </c>
      <c r="E36" s="6"/>
    </row>
    <row r="37" spans="1:5" ht="15" x14ac:dyDescent="0.2">
      <c r="A37" s="24" t="s">
        <v>84</v>
      </c>
      <c r="B37" s="31" t="s">
        <v>21</v>
      </c>
      <c r="C37" s="18" t="s">
        <v>86</v>
      </c>
      <c r="D37" s="30">
        <f>D38+D39+D40</f>
        <v>7454.4000000000005</v>
      </c>
      <c r="E37" s="6"/>
    </row>
    <row r="38" spans="1:5" ht="90" x14ac:dyDescent="0.2">
      <c r="A38" s="22" t="s">
        <v>95</v>
      </c>
      <c r="B38" s="16">
        <v>952</v>
      </c>
      <c r="C38" s="18" t="s">
        <v>36</v>
      </c>
      <c r="D38" s="30">
        <v>2714.6</v>
      </c>
      <c r="E38" s="6"/>
    </row>
    <row r="39" spans="1:5" ht="45" x14ac:dyDescent="0.2">
      <c r="A39" s="22" t="s">
        <v>96</v>
      </c>
      <c r="B39" s="16">
        <v>952</v>
      </c>
      <c r="C39" s="18" t="s">
        <v>38</v>
      </c>
      <c r="D39" s="30">
        <v>4424.6000000000004</v>
      </c>
      <c r="E39" s="6"/>
    </row>
    <row r="40" spans="1:5" ht="60" x14ac:dyDescent="0.2">
      <c r="A40" s="22" t="s">
        <v>97</v>
      </c>
      <c r="B40" s="16">
        <v>952</v>
      </c>
      <c r="C40" s="18" t="s">
        <v>61</v>
      </c>
      <c r="D40" s="30">
        <v>315.2</v>
      </c>
      <c r="E40" s="6"/>
    </row>
    <row r="41" spans="1:5" ht="15" x14ac:dyDescent="0.2">
      <c r="A41" s="32" t="s">
        <v>98</v>
      </c>
      <c r="B41" s="31" t="s">
        <v>21</v>
      </c>
      <c r="C41" s="18" t="s">
        <v>99</v>
      </c>
      <c r="D41" s="30">
        <f>D42+D43+D44+D45+D46+D47+D48</f>
        <v>5174.7</v>
      </c>
      <c r="E41" s="6"/>
    </row>
    <row r="42" spans="1:5" ht="75" x14ac:dyDescent="0.2">
      <c r="A42" s="21" t="s">
        <v>100</v>
      </c>
      <c r="B42" s="16">
        <v>952</v>
      </c>
      <c r="C42" s="15" t="s">
        <v>63</v>
      </c>
      <c r="D42" s="30">
        <v>15.4</v>
      </c>
      <c r="E42" s="5"/>
    </row>
    <row r="43" spans="1:5" ht="51" customHeight="1" x14ac:dyDescent="0.2">
      <c r="A43" s="21" t="s">
        <v>101</v>
      </c>
      <c r="B43" s="16">
        <v>952</v>
      </c>
      <c r="C43" s="15" t="s">
        <v>49</v>
      </c>
      <c r="D43" s="30">
        <v>145</v>
      </c>
      <c r="E43" s="5"/>
    </row>
    <row r="44" spans="1:5" ht="75" x14ac:dyDescent="0.2">
      <c r="A44" s="21" t="s">
        <v>102</v>
      </c>
      <c r="B44" s="16">
        <v>952</v>
      </c>
      <c r="C44" s="15" t="s">
        <v>64</v>
      </c>
      <c r="D44" s="30">
        <v>282.7</v>
      </c>
      <c r="E44" s="5"/>
    </row>
    <row r="45" spans="1:5" ht="83.25" customHeight="1" x14ac:dyDescent="0.2">
      <c r="A45" s="21" t="s">
        <v>103</v>
      </c>
      <c r="B45" s="16">
        <v>952</v>
      </c>
      <c r="C45" s="15" t="s">
        <v>65</v>
      </c>
      <c r="D45" s="30">
        <v>3.8</v>
      </c>
      <c r="E45" s="5"/>
    </row>
    <row r="46" spans="1:5" ht="60" x14ac:dyDescent="0.2">
      <c r="A46" s="21" t="s">
        <v>104</v>
      </c>
      <c r="B46" s="16">
        <v>952</v>
      </c>
      <c r="C46" s="15" t="s">
        <v>66</v>
      </c>
      <c r="D46" s="30">
        <v>46.8</v>
      </c>
      <c r="E46" s="5"/>
    </row>
    <row r="47" spans="1:5" ht="66.75" customHeight="1" x14ac:dyDescent="0.2">
      <c r="A47" s="21" t="s">
        <v>105</v>
      </c>
      <c r="B47" s="33" t="s">
        <v>21</v>
      </c>
      <c r="C47" s="15" t="s">
        <v>67</v>
      </c>
      <c r="D47" s="30">
        <v>4.3</v>
      </c>
      <c r="E47" s="5"/>
    </row>
    <row r="48" spans="1:5" ht="60" x14ac:dyDescent="0.2">
      <c r="A48" s="21" t="s">
        <v>106</v>
      </c>
      <c r="B48" s="16">
        <v>952</v>
      </c>
      <c r="C48" s="15" t="s">
        <v>48</v>
      </c>
      <c r="D48" s="30">
        <v>4676.7</v>
      </c>
      <c r="E48" s="5"/>
    </row>
    <row r="49" spans="1:8" ht="15.75" x14ac:dyDescent="0.25">
      <c r="A49" s="21" t="s">
        <v>107</v>
      </c>
      <c r="B49" s="31" t="s">
        <v>21</v>
      </c>
      <c r="C49" s="18" t="s">
        <v>108</v>
      </c>
      <c r="D49" s="30">
        <f>D50+D51</f>
        <v>-1839.3000000000002</v>
      </c>
      <c r="E49" s="5"/>
      <c r="H49" s="25"/>
    </row>
    <row r="50" spans="1:8" ht="15" x14ac:dyDescent="0.2">
      <c r="A50" s="21" t="s">
        <v>109</v>
      </c>
      <c r="B50" s="33" t="s">
        <v>70</v>
      </c>
      <c r="C50" s="15" t="s">
        <v>68</v>
      </c>
      <c r="D50" s="30">
        <v>-2024.4</v>
      </c>
      <c r="E50" s="5"/>
    </row>
    <row r="51" spans="1:8" ht="15" x14ac:dyDescent="0.2">
      <c r="A51" s="21" t="s">
        <v>110</v>
      </c>
      <c r="B51" s="33" t="s">
        <v>70</v>
      </c>
      <c r="C51" s="15" t="s">
        <v>69</v>
      </c>
      <c r="D51" s="30">
        <v>185.1</v>
      </c>
      <c r="E51" s="5"/>
    </row>
    <row r="52" spans="1:8" ht="15.75" x14ac:dyDescent="0.2">
      <c r="A52" s="23" t="s">
        <v>20</v>
      </c>
      <c r="B52" s="34" t="s">
        <v>21</v>
      </c>
      <c r="C52" s="35" t="s">
        <v>22</v>
      </c>
      <c r="D52" s="36">
        <f>D12+D14+D19+D24+D26+D28+D33+D37+D41+D49</f>
        <v>362384.7</v>
      </c>
      <c r="E52" s="5"/>
    </row>
    <row r="53" spans="1:8" ht="15.75" x14ac:dyDescent="0.2">
      <c r="A53" s="23" t="s">
        <v>23</v>
      </c>
      <c r="B53" s="34" t="s">
        <v>21</v>
      </c>
      <c r="C53" s="35" t="s">
        <v>24</v>
      </c>
      <c r="D53" s="36">
        <f>D54+D56+D64+D68+D75+D77</f>
        <v>463401.2</v>
      </c>
      <c r="E53" s="5"/>
    </row>
    <row r="54" spans="1:8" ht="15" x14ac:dyDescent="0.2">
      <c r="A54" s="22" t="s">
        <v>114</v>
      </c>
      <c r="B54" s="31" t="s">
        <v>21</v>
      </c>
      <c r="C54" s="18" t="s">
        <v>121</v>
      </c>
      <c r="D54" s="28">
        <f>D55</f>
        <v>35868</v>
      </c>
      <c r="E54" s="5"/>
    </row>
    <row r="55" spans="1:8" ht="45" x14ac:dyDescent="0.2">
      <c r="A55" s="22" t="s">
        <v>111</v>
      </c>
      <c r="B55" s="18">
        <v>952</v>
      </c>
      <c r="C55" s="37" t="s">
        <v>56</v>
      </c>
      <c r="D55" s="30">
        <f>27925.2+4070.5+3872.3</f>
        <v>35868</v>
      </c>
      <c r="E55" s="5"/>
    </row>
    <row r="56" spans="1:8" ht="25.5" customHeight="1" x14ac:dyDescent="0.2">
      <c r="A56" s="22" t="s">
        <v>113</v>
      </c>
      <c r="B56" s="31" t="s">
        <v>21</v>
      </c>
      <c r="C56" s="18" t="s">
        <v>122</v>
      </c>
      <c r="D56" s="30">
        <f>D57+D58+D59+D60+D61+D62+D63</f>
        <v>176676.6</v>
      </c>
      <c r="E56" s="5"/>
    </row>
    <row r="57" spans="1:8" ht="60" x14ac:dyDescent="0.2">
      <c r="A57" s="22" t="s">
        <v>112</v>
      </c>
      <c r="B57" s="18">
        <v>952</v>
      </c>
      <c r="C57" s="37" t="s">
        <v>51</v>
      </c>
      <c r="D57" s="30">
        <v>5448.9</v>
      </c>
    </row>
    <row r="58" spans="1:8" ht="45" x14ac:dyDescent="0.2">
      <c r="A58" s="22" t="s">
        <v>115</v>
      </c>
      <c r="B58" s="18">
        <v>952</v>
      </c>
      <c r="C58" s="37" t="s">
        <v>50</v>
      </c>
      <c r="D58" s="38">
        <f>33922+0.1</f>
        <v>33922.1</v>
      </c>
    </row>
    <row r="59" spans="1:8" ht="33.75" customHeight="1" x14ac:dyDescent="0.2">
      <c r="A59" s="22" t="s">
        <v>116</v>
      </c>
      <c r="B59" s="18">
        <v>952</v>
      </c>
      <c r="C59" s="37" t="s">
        <v>57</v>
      </c>
      <c r="D59" s="38">
        <v>7751</v>
      </c>
    </row>
    <row r="60" spans="1:8" ht="30" x14ac:dyDescent="0.2">
      <c r="A60" s="22" t="s">
        <v>55</v>
      </c>
      <c r="B60" s="18">
        <v>952</v>
      </c>
      <c r="C60" s="37" t="s">
        <v>52</v>
      </c>
      <c r="D60" s="38">
        <v>20441.5</v>
      </c>
    </row>
    <row r="61" spans="1:8" ht="60" x14ac:dyDescent="0.2">
      <c r="A61" s="22" t="s">
        <v>117</v>
      </c>
      <c r="B61" s="18">
        <v>952</v>
      </c>
      <c r="C61" s="37" t="s">
        <v>45</v>
      </c>
      <c r="D61" s="38">
        <v>80595.7</v>
      </c>
    </row>
    <row r="62" spans="1:8" ht="30" x14ac:dyDescent="0.2">
      <c r="A62" s="22" t="s">
        <v>118</v>
      </c>
      <c r="B62" s="18">
        <v>952</v>
      </c>
      <c r="C62" s="37" t="s">
        <v>45</v>
      </c>
      <c r="D62" s="38">
        <v>8517.4</v>
      </c>
    </row>
    <row r="63" spans="1:8" ht="35.25" customHeight="1" x14ac:dyDescent="0.2">
      <c r="A63" s="22" t="s">
        <v>119</v>
      </c>
      <c r="B63" s="18">
        <v>952</v>
      </c>
      <c r="C63" s="37" t="s">
        <v>45</v>
      </c>
      <c r="D63" s="38">
        <v>20000</v>
      </c>
    </row>
    <row r="64" spans="1:8" ht="26.25" customHeight="1" x14ac:dyDescent="0.2">
      <c r="A64" s="22" t="s">
        <v>120</v>
      </c>
      <c r="B64" s="31" t="s">
        <v>21</v>
      </c>
      <c r="C64" s="18" t="s">
        <v>123</v>
      </c>
      <c r="D64" s="38">
        <f>D65+D66+D67</f>
        <v>601.1</v>
      </c>
    </row>
    <row r="65" spans="1:5" ht="60" x14ac:dyDescent="0.2">
      <c r="A65" s="22" t="s">
        <v>124</v>
      </c>
      <c r="B65" s="18">
        <v>952</v>
      </c>
      <c r="C65" s="18" t="s">
        <v>46</v>
      </c>
      <c r="D65" s="30">
        <f>482+46.4</f>
        <v>528.4</v>
      </c>
    </row>
    <row r="66" spans="1:5" ht="75" x14ac:dyDescent="0.2">
      <c r="A66" s="22" t="s">
        <v>125</v>
      </c>
      <c r="B66" s="18">
        <v>952</v>
      </c>
      <c r="C66" s="18" t="s">
        <v>46</v>
      </c>
      <c r="D66" s="30">
        <v>72</v>
      </c>
    </row>
    <row r="67" spans="1:5" ht="120" x14ac:dyDescent="0.2">
      <c r="A67" s="22" t="s">
        <v>126</v>
      </c>
      <c r="B67" s="18">
        <v>952</v>
      </c>
      <c r="C67" s="18" t="s">
        <v>46</v>
      </c>
      <c r="D67" s="30">
        <v>0.7</v>
      </c>
    </row>
    <row r="68" spans="1:5" ht="24.75" customHeight="1" x14ac:dyDescent="0.2">
      <c r="A68" s="22" t="s">
        <v>127</v>
      </c>
      <c r="B68" s="31" t="s">
        <v>21</v>
      </c>
      <c r="C68" s="18" t="s">
        <v>128</v>
      </c>
      <c r="D68" s="30">
        <f>D69+D70+D71+D72+D73+D74</f>
        <v>252625.4</v>
      </c>
    </row>
    <row r="69" spans="1:5" ht="45" x14ac:dyDescent="0.2">
      <c r="A69" s="22" t="s">
        <v>129</v>
      </c>
      <c r="B69" s="18">
        <v>952</v>
      </c>
      <c r="C69" s="37" t="s">
        <v>60</v>
      </c>
      <c r="D69" s="38">
        <f>200000-9926.9</f>
        <v>190073.1</v>
      </c>
      <c r="E69" s="9"/>
    </row>
    <row r="70" spans="1:5" ht="15" x14ac:dyDescent="0.2">
      <c r="A70" s="22" t="s">
        <v>130</v>
      </c>
      <c r="B70" s="18">
        <v>952</v>
      </c>
      <c r="C70" s="37" t="s">
        <v>59</v>
      </c>
      <c r="D70" s="30">
        <v>404.2</v>
      </c>
    </row>
    <row r="71" spans="1:5" ht="30" x14ac:dyDescent="0.2">
      <c r="A71" s="22" t="s">
        <v>131</v>
      </c>
      <c r="B71" s="18">
        <v>952</v>
      </c>
      <c r="C71" s="37" t="s">
        <v>59</v>
      </c>
      <c r="D71" s="30">
        <f>8752.8</f>
        <v>8752.7999999999993</v>
      </c>
    </row>
    <row r="72" spans="1:5" ht="47.25" x14ac:dyDescent="0.2">
      <c r="A72" s="22" t="s">
        <v>132</v>
      </c>
      <c r="B72" s="18">
        <v>952</v>
      </c>
      <c r="C72" s="37" t="s">
        <v>59</v>
      </c>
      <c r="D72" s="30">
        <f>4688.6-376.9</f>
        <v>4311.7000000000007</v>
      </c>
      <c r="E72" s="9"/>
    </row>
    <row r="73" spans="1:5" ht="60" x14ac:dyDescent="0.2">
      <c r="A73" s="22" t="s">
        <v>133</v>
      </c>
      <c r="B73" s="18">
        <v>952</v>
      </c>
      <c r="C73" s="37" t="s">
        <v>59</v>
      </c>
      <c r="D73" s="30">
        <v>34999.699999999997</v>
      </c>
      <c r="E73" s="9"/>
    </row>
    <row r="74" spans="1:5" ht="45" x14ac:dyDescent="0.2">
      <c r="A74" s="22" t="s">
        <v>134</v>
      </c>
      <c r="B74" s="18">
        <v>952</v>
      </c>
      <c r="C74" s="37" t="s">
        <v>59</v>
      </c>
      <c r="D74" s="30">
        <v>14083.9</v>
      </c>
      <c r="E74" s="9"/>
    </row>
    <row r="75" spans="1:5" ht="60" x14ac:dyDescent="0.2">
      <c r="A75" s="22" t="s">
        <v>135</v>
      </c>
      <c r="B75" s="31" t="s">
        <v>21</v>
      </c>
      <c r="C75" s="18" t="s">
        <v>136</v>
      </c>
      <c r="D75" s="30">
        <f>D76</f>
        <v>101.7</v>
      </c>
      <c r="E75" s="9"/>
    </row>
    <row r="76" spans="1:5" ht="30" x14ac:dyDescent="0.2">
      <c r="A76" s="22" t="s">
        <v>139</v>
      </c>
      <c r="B76" s="18">
        <v>952</v>
      </c>
      <c r="C76" s="37" t="s">
        <v>71</v>
      </c>
      <c r="D76" s="30">
        <v>101.7</v>
      </c>
    </row>
    <row r="77" spans="1:5" ht="45" x14ac:dyDescent="0.2">
      <c r="A77" s="22" t="s">
        <v>137</v>
      </c>
      <c r="B77" s="31" t="s">
        <v>21</v>
      </c>
      <c r="C77" s="18" t="s">
        <v>138</v>
      </c>
      <c r="D77" s="30">
        <f>D78</f>
        <v>-2471.6</v>
      </c>
    </row>
    <row r="78" spans="1:5" ht="45" x14ac:dyDescent="0.2">
      <c r="A78" s="22" t="s">
        <v>140</v>
      </c>
      <c r="B78" s="18">
        <v>952</v>
      </c>
      <c r="C78" s="18" t="s">
        <v>58</v>
      </c>
      <c r="D78" s="30">
        <v>-2471.6</v>
      </c>
    </row>
    <row r="79" spans="1:5" ht="15.75" x14ac:dyDescent="0.3">
      <c r="A79" s="26" t="s">
        <v>25</v>
      </c>
      <c r="B79" s="27"/>
      <c r="C79" s="27"/>
      <c r="D79" s="10">
        <f>+D52+D53</f>
        <v>825785.9</v>
      </c>
    </row>
    <row r="80" spans="1:5" x14ac:dyDescent="0.2">
      <c r="A80" s="7"/>
      <c r="B80" s="7"/>
      <c r="C80" s="7"/>
      <c r="D80" s="8"/>
    </row>
    <row r="81" spans="1:1" ht="15.75" x14ac:dyDescent="0.25">
      <c r="A81" s="4"/>
    </row>
  </sheetData>
  <mergeCells count="6">
    <mergeCell ref="B4:D4"/>
    <mergeCell ref="A7:D7"/>
    <mergeCell ref="A9:A10"/>
    <mergeCell ref="B9:C9"/>
    <mergeCell ref="D9:D10"/>
    <mergeCell ref="B5:E5"/>
  </mergeCells>
  <phoneticPr fontId="1" type="noConversion"/>
  <pageMargins left="0.46" right="0.44" top="0.38" bottom="0.32" header="0.17" footer="0.21"/>
  <pageSetup paperSize="9" scale="7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 </vt:lpstr>
      <vt:lpstr>' '!Область_печати</vt:lpstr>
    </vt:vector>
  </TitlesOfParts>
  <Company>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www.PHILka.RU</dc:creator>
  <cp:lastModifiedBy>Разина</cp:lastModifiedBy>
  <cp:lastPrinted>2021-12-28T03:27:39Z</cp:lastPrinted>
  <dcterms:created xsi:type="dcterms:W3CDTF">2012-11-13T02:36:52Z</dcterms:created>
  <dcterms:modified xsi:type="dcterms:W3CDTF">2021-12-30T04:06:33Z</dcterms:modified>
</cp:coreProperties>
</file>