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23250" windowHeight="12600"/>
  </bookViews>
  <sheets>
    <sheet name="2022" sheetId="1" r:id="rId1"/>
  </sheets>
  <definedNames>
    <definedName name="_xlnm.Print_Area" localSheetId="0">'2022'!$A$1:$D$80</definedName>
  </definedNames>
  <calcPr calcId="145621"/>
</workbook>
</file>

<file path=xl/calcChain.xml><?xml version="1.0" encoding="utf-8"?>
<calcChain xmlns="http://schemas.openxmlformats.org/spreadsheetml/2006/main">
  <c r="D71" i="1" l="1"/>
  <c r="D63" i="1"/>
  <c r="D68" i="1"/>
  <c r="D69" i="1"/>
  <c r="D55" i="1"/>
  <c r="D78" i="1"/>
  <c r="D77" i="1"/>
  <c r="D76" i="1"/>
  <c r="D75" i="1"/>
  <c r="D74" i="1"/>
  <c r="D72" i="1"/>
  <c r="D24" i="1" l="1"/>
  <c r="D23" i="1"/>
  <c r="D22" i="1"/>
  <c r="D21" i="1"/>
  <c r="D52" i="1"/>
  <c r="D51" i="1"/>
  <c r="D50" i="1"/>
  <c r="D49" i="1"/>
  <c r="D48" i="1"/>
  <c r="D47" i="1"/>
  <c r="D44" i="1"/>
  <c r="D41" i="1"/>
  <c r="D38" i="1"/>
  <c r="D36" i="1"/>
  <c r="D35" i="1"/>
  <c r="D19" i="1"/>
  <c r="D34" i="1" l="1"/>
  <c r="D20" i="1"/>
  <c r="D60" i="1"/>
  <c r="D28" i="1"/>
  <c r="D31" i="1"/>
  <c r="D32" i="1"/>
  <c r="D42" i="1" l="1"/>
  <c r="D73" i="1"/>
  <c r="D65" i="1" l="1"/>
  <c r="D54" i="1" s="1"/>
  <c r="D30" i="1" l="1"/>
  <c r="D27" i="1"/>
  <c r="D25" i="1" s="1"/>
  <c r="D18" i="1"/>
  <c r="D53" i="1" l="1"/>
  <c r="D80" i="1" s="1"/>
</calcChain>
</file>

<file path=xl/sharedStrings.xml><?xml version="1.0" encoding="utf-8"?>
<sst xmlns="http://schemas.openxmlformats.org/spreadsheetml/2006/main" count="146" uniqueCount="132">
  <si>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</si>
  <si>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(тыс.рублей)</t>
  </si>
  <si>
    <t>Код бюджетной классификации Российской Федерации</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</si>
  <si>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</si>
  <si>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</si>
  <si>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</si>
  <si>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</si>
  <si>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</si>
  <si>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</si>
  <si>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</si>
  <si>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</si>
  <si>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</si>
  <si>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</si>
  <si>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</si>
  <si>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</si>
  <si>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</si>
  <si>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</si>
  <si>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</si>
  <si>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</si>
  <si>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</si>
  <si>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</si>
  <si>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</si>
  <si>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</si>
  <si>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</si>
  <si>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</si>
  <si>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</si>
  <si>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</si>
  <si>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</si>
  <si>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</si>
  <si>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</si>
  <si>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</si>
  <si>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</si>
  <si>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</si>
  <si>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1 14 02053 13 1000 410</t>
  </si>
  <si>
    <t>1 14 06013 13 1000 430</t>
  </si>
  <si>
    <t>1 14 06313 13 1000 430</t>
  </si>
  <si>
    <t>1 13 01995 13 0000 130</t>
  </si>
  <si>
    <t>1 13 02065 13 0000 130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</si>
  <si>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</si>
  <si>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</si>
  <si>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</si>
  <si>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</si>
  <si>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</si>
  <si>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</si>
  <si>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</si>
  <si>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</si>
  <si>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</si>
  <si>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</si>
  <si>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Субсидии бюджетам городских поселений на реализацию программ формирования современной городской среды</t>
  </si>
  <si>
    <t>2 02 25555 13 0000 150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</si>
  <si>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</si>
  <si>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</si>
  <si>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</si>
  <si>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</si>
  <si>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</si>
  <si>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</si>
  <si>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</si>
  <si>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</si>
  <si>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</si>
  <si>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</si>
  <si>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</si>
  <si>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</si>
  <si>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</si>
  <si>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</si>
  <si>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</si>
  <si>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</si>
  <si>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</si>
  <si>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</si>
  <si>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</si>
  <si>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</si>
  <si>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</si>
  <si>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</si>
  <si>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</si>
  <si>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</si>
  <si>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</si>
  <si>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</si>
  <si>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</si>
  <si>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</si>
  <si>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</si>
  <si>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</si>
  <si>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</si>
  <si>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</si>
  <si>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Прочие межбюджетные трансферты (дорожный фонд ) РБ</t>
  </si>
  <si>
    <t>Прочие межбюджетные трансферты (стр-во ВЛ для ООО "ИНК") РБ</t>
  </si>
  <si>
    <t>Прочие межбюджетные трансферты (комфортная среда) РБ</t>
  </si>
  <si>
    <t>Прочие межбюджетные трансферты (ремонт освещения) РБ</t>
  </si>
  <si>
    <t>Прочие межбюджетные трансферты (ремонт а/дороги гор.кладбище) РБ</t>
  </si>
  <si>
    <t xml:space="preserve">Наименование </t>
  </si>
  <si>
    <t xml:space="preserve">главного администратора доходов </t>
  </si>
  <si>
    <t>2 02 45424 13 0000 150</t>
  </si>
  <si>
    <t>2 02 25065 13 0000 150</t>
  </si>
  <si>
    <t>2 02 25497 13 0000 150</t>
  </si>
  <si>
    <t>Прочие безвозмездные поступления в бюджеты городских поселений</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</si>
  <si>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</si>
  <si>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Субсидии местным бюджетам на реализацию мероприятий по обеспечению жильем молодых семей </t>
  </si>
  <si>
    <t>2 07 05030 13 0000 150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</si>
  <si>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</si>
  <si>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Прочие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по организации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РБ</t>
  </si>
  <si>
    <t>2 02 27389 13 0000 150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</si>
  <si>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</si>
  <si>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Прочие доходы от компенсации затрат бюджетов городских поселений</t>
  </si>
  <si>
    <t>1 13 02995 13 0000 130</t>
  </si>
  <si>
    <t>2 02 20077 13 0000 150</t>
  </si>
  <si>
    <t xml:space="preserve">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проектов(Котельная на биотопливе в районе п. РЭБ г. Усть-Кут) </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</si>
  <si>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проектов(Комплексные очистные сооружения в г. Усть-Кут)</t>
  </si>
  <si>
    <t>Прочие межбюджетные трансферты (ремонт дорог, приобретение техники) РБ</t>
  </si>
  <si>
    <t>Субсидии местным бюджетам на строительство генерирующих объектов на основе возобновляемых источников энергии,модернизацию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t>
  </si>
  <si>
    <t>Субсидии местным бюджетам на мероприятия по улучшению жилищных условий молодых семей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</si>
  <si>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</si>
  <si>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</si>
  <si>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</si>
  <si>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</si>
  <si>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Прочие неналоговые доходы бюджетов городских поселений</t>
  </si>
  <si>
    <t>1 16 07010 13 0000 140</t>
  </si>
  <si>
    <t>1 16 10032 13 0000 140</t>
  </si>
  <si>
    <t>1 17 05050 13 1000 180</t>
  </si>
  <si>
    <t>1 14 06025 13 1000 430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</si>
  <si>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</si>
  <si>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Приложение № 1</t>
  </si>
  <si>
    <t>к решению Думы Усть-Кутского муниципального</t>
  </si>
  <si>
    <t>образования (городского поселения)</t>
  </si>
  <si>
    <t>"О внесении изменений в Решение Думы Усть-</t>
  </si>
  <si>
    <t>Кутского муниципального образования</t>
  </si>
  <si>
    <t>(городского поселения) № 225/43</t>
  </si>
  <si>
    <t>от 22.12.2021г. "О бюджете Усть-Кутского</t>
  </si>
  <si>
    <t>муниципального образования (городского</t>
  </si>
  <si>
    <t>поселения) на 2022 год и на плановый период</t>
  </si>
  <si>
    <t>2023 и 2024 годов"</t>
  </si>
  <si>
    <t>от 30.12.2022 г. № 35/5</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</si>
  <si>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</si>
  <si>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Иные МБТ на создание комфортной городской среды в малых городах и исторических поселениях-победителях Всероссийского конкурса лучших проектов создания комфортной городской среды (ФБ+ОБ)</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</si>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</sst>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7">
    <xf numFmtId="0" fontId="0" fillId="0" borderId="0" xfId="0"/>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3" fontId="3" fillId="0" borderId="2" xfId="0" applyNumberFormat="1" applyFont="1" applyFill="1" applyBorder="1" applyAlignment="1">
      <alignment horizontal="left"/>
    </xf>
    <xf numFmtId="0" fontId="3" fillId="0" borderId="2" xfId="0" applyFont="1" applyFill="1" applyBorder="1" applyAlignment="1">
      <alignment horizontal="left"/>
    </xf>
    <xf numFmtId="164" fontId="3" fillId="2" borderId="2" xfId="0" applyNumberFormat="1" applyFont="1" applyFill="1" applyBorder="1" applyAlignment="1">
      <alignment horizontal="right" wrapText="1"/>
    </xf>
    <xf numFmtId="0" fontId="3" fillId="0" borderId="0" xfId="0" applyFont="1" applyAlignment="1">
      <alignment wrapText="1"/>
    </xf>
    <xf numFmtId="0" fontId="3" fillId="0" borderId="0" xfId="0" applyFont="1" applyAlignment="1"/>
    <xf numFmtId="0" fontId="3" fillId="0" borderId="0" xfId="0" applyFont="1" applyFill="1" applyBorder="1" applyAlignment="1"/>
    <xf numFmtId="0" fontId="0" fillId="0" borderId="0" xfId="0" applyFill="1" applyBorder="1" applyAlignment="1"/>
    <xf numFmtId="0" fontId="3" fillId="0" borderId="0" xfId="0" applyFont="1" applyBorder="1" applyAlignment="1">
      <alignment wrapText="1"/>
    </xf>
    <xf numFmtId="0" fontId="3" fillId="0" borderId="0" xfId="0" applyFont="1" applyBorder="1" applyAlignment="1"/>
    <xf numFmtId="0" fontId="0" fillId="0" borderId="0" xfId="0" applyFill="1" applyBorder="1" applyAlignment="1"/>
    <xf numFmtId="0" fontId="3" fillId="0" borderId="0" xfId="0" applyFont="1" applyAlignment="1"/>
    <xf numFmtId="0" fontId="3" fillId="0" borderId="0" xfId="0" applyFont="1" applyFill="1" applyBorder="1" applyAlignment="1"/>
    <xf numFmtId="0" fontId="0" fillId="0" borderId="0" xfId="0" applyFill="1" applyBorder="1" applyAlignment="1"/>
    <xf numFmtId="0" fontId="0" fillId="0" borderId="0" xfId="0" applyAlignment="1"/>
    <xf numFmtId="0" fontId="3" fillId="0" borderId="0" xfId="0" applyFont="1" applyAlignment="1">
      <alignment horizontal="left"/>
    </xf>
    <xf numFmtId="0" fontId="3" fillId="0" borderId="0" xfId="0" applyFont="1" applyFill="1" applyBorder="1" applyAlignment="1">
      <alignment horizontal="left"/>
    </xf>
    <xf numFmtId="0" fontId="3" fillId="0" borderId="0" xfId="0" applyFont="1" applyBorder="1" applyAlignment="1">
      <alignment wrapText="1"/>
    </xf>
    <xf numFmtId="0" fontId="0" fillId="0" borderId="0" xfId="0" applyAlignment="1">
      <alignment wrapText="1"/>
    </xf>
    <xf numFmtId="0" fontId="3" fillId="0" borderId="0" xfId="0" applyFont="1" applyBorder="1" applyAlignment="1"/>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4" fillId="0" borderId="0" xfId="0" applyFont="1" applyAlignment="1">
      <alignment horizontal="center" wrapText="1"/>
    </xf>
    <xf numFmtId="0" fontId="3" fillId="0" borderId="0" xfId="0" applyFont="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abSelected="1" topLeftCell="A67" zoomScaleNormal="100" workbookViewId="0">
      <selection activeCell="C20" sqref="C20"/>
    </sheetView>
  </sheetViews>
  <sheetFormatPr defaultRowHeight="12.75" x14ac:dyDescent="0.2"/>
  <cols>
    <col min="1" max="1" width="92.42578125" customWidth="1"/>
    <col min="3" max="3" width="30.28515625" customWidth="1"/>
    <col min="4" max="4" width="16.85546875" customWidth="1"/>
    <col min="6" max="6" width="8.85546875" customWidth="1"/>
  </cols>
  <sheetData>
    <row r="1" spans="1:9" ht="13.5" customHeight="1" x14ac:dyDescent="0.25">
      <c r="A1" s="31" t="s">
        <v>131</v>
      </c>
      <c r="B1" s="46" t="s">
        <v>118</v>
      </c>
      <c r="C1" s="46"/>
      <c r="D1" s="46"/>
      <c r="F1" s="40"/>
      <c r="G1" s="41"/>
      <c r="H1" s="41"/>
      <c r="I1" s="41"/>
    </row>
    <row r="2" spans="1:9" ht="15" x14ac:dyDescent="0.25">
      <c r="A2" s="32"/>
      <c r="B2" s="38" t="s">
        <v>119</v>
      </c>
      <c r="C2" s="38"/>
      <c r="D2" s="38"/>
      <c r="F2" s="42"/>
      <c r="G2" s="37"/>
      <c r="H2" s="37"/>
      <c r="I2" s="37"/>
    </row>
    <row r="3" spans="1:9" ht="15" x14ac:dyDescent="0.25">
      <c r="A3" s="32"/>
      <c r="B3" s="38" t="s">
        <v>120</v>
      </c>
      <c r="C3" s="38"/>
      <c r="D3" s="38"/>
      <c r="F3" s="42"/>
      <c r="G3" s="37"/>
      <c r="H3" s="37"/>
      <c r="I3" s="37"/>
    </row>
    <row r="4" spans="1:9" ht="15" x14ac:dyDescent="0.25">
      <c r="A4" s="28"/>
      <c r="B4" s="38" t="s">
        <v>121</v>
      </c>
      <c r="C4" s="38"/>
      <c r="D4" s="38"/>
      <c r="F4" s="34"/>
      <c r="G4" s="34"/>
      <c r="H4" s="34"/>
      <c r="I4" s="34"/>
    </row>
    <row r="5" spans="1:9" ht="15" x14ac:dyDescent="0.25">
      <c r="A5" s="28"/>
      <c r="B5" s="38" t="s">
        <v>122</v>
      </c>
      <c r="C5" s="38"/>
      <c r="D5" s="38"/>
      <c r="F5" s="34"/>
      <c r="G5" s="34"/>
      <c r="H5" s="34"/>
      <c r="I5" s="34"/>
    </row>
    <row r="6" spans="1:9" ht="15" x14ac:dyDescent="0.25">
      <c r="A6" s="28"/>
      <c r="B6" s="38" t="s">
        <v>123</v>
      </c>
      <c r="C6" s="38"/>
      <c r="D6" s="38"/>
      <c r="F6" s="34"/>
      <c r="G6" s="34"/>
      <c r="H6" s="34"/>
      <c r="I6" s="34"/>
    </row>
    <row r="7" spans="1:9" ht="15" x14ac:dyDescent="0.25">
      <c r="A7" s="29"/>
      <c r="B7" s="39" t="s">
        <v>124</v>
      </c>
      <c r="C7" s="39"/>
      <c r="D7" s="39"/>
      <c r="F7" s="35"/>
      <c r="G7" s="35"/>
      <c r="H7" s="35"/>
      <c r="I7" s="35"/>
    </row>
    <row r="8" spans="1:9" ht="15" x14ac:dyDescent="0.25">
      <c r="A8" s="30"/>
      <c r="B8" s="39" t="s">
        <v>125</v>
      </c>
      <c r="C8" s="39"/>
      <c r="D8" s="39"/>
      <c r="F8" s="36"/>
      <c r="G8" s="36"/>
      <c r="H8" s="36"/>
      <c r="I8" s="36"/>
    </row>
    <row r="9" spans="1:9" ht="15" x14ac:dyDescent="0.25">
      <c r="A9" s="33"/>
      <c r="B9" s="39" t="s">
        <v>126</v>
      </c>
      <c r="C9" s="39"/>
      <c r="D9" s="39"/>
      <c r="F9" s="33"/>
      <c r="G9" s="33"/>
      <c r="H9" s="33"/>
      <c r="I9" s="33"/>
    </row>
    <row r="10" spans="1:9" ht="15" x14ac:dyDescent="0.25">
      <c r="A10" s="33"/>
      <c r="B10" s="39" t="s">
        <v>127</v>
      </c>
      <c r="C10" s="39"/>
      <c r="D10" s="39"/>
      <c r="F10" s="33"/>
      <c r="G10" s="33"/>
      <c r="H10" s="33"/>
      <c r="I10" s="33"/>
    </row>
    <row r="11" spans="1:9" ht="15" x14ac:dyDescent="0.25">
      <c r="A11" s="33"/>
      <c r="B11" s="39" t="s">
        <v>128</v>
      </c>
      <c r="C11" s="39"/>
      <c r="D11" s="39"/>
      <c r="F11" s="33"/>
      <c r="G11" s="33"/>
      <c r="H11" s="33"/>
      <c r="I11" s="33"/>
    </row>
    <row r="12" spans="1:9" ht="15" x14ac:dyDescent="0.25">
      <c r="A12" s="28"/>
      <c r="B12" s="39"/>
      <c r="C12" s="39"/>
      <c r="D12" s="39"/>
      <c r="F12" s="34"/>
      <c r="G12" s="37"/>
      <c r="H12" s="37"/>
      <c r="I12" s="37"/>
    </row>
    <row r="13" spans="1:9" ht="30" customHeight="1" x14ac:dyDescent="0.2">
      <c r="A13" s="45" t="s">
        <v>0</v>
      </c>
      <c r="B13" s="45"/>
      <c r="C13" s="45"/>
      <c r="D13" s="45"/>
    </row>
    <row r="14" spans="1:9" ht="15" x14ac:dyDescent="0.25">
      <c r="A14" s="5"/>
      <c r="B14" s="5"/>
      <c r="C14" s="6"/>
      <c r="D14" s="5" t="s">
        <v>1</v>
      </c>
    </row>
    <row r="15" spans="1:9" ht="28.5" customHeight="1" x14ac:dyDescent="0.2">
      <c r="A15" s="43" t="s">
        <v>87</v>
      </c>
      <c r="B15" s="44" t="s">
        <v>2</v>
      </c>
      <c r="C15" s="44"/>
      <c r="D15" s="43" t="s">
        <v>3</v>
      </c>
    </row>
    <row r="16" spans="1:9" ht="72.75" customHeight="1" x14ac:dyDescent="0.2">
      <c r="A16" s="43"/>
      <c r="B16" s="7" t="s">
        <v>88</v>
      </c>
      <c r="C16" s="7" t="s">
        <v>4</v>
      </c>
      <c r="D16" s="43"/>
    </row>
    <row r="17" spans="1:5" ht="15" x14ac:dyDescent="0.25">
      <c r="A17" s="8">
        <v>1</v>
      </c>
      <c r="B17" s="8">
        <v>2</v>
      </c>
      <c r="C17" s="8">
        <v>3</v>
      </c>
      <c r="D17" s="8">
        <v>4</v>
      </c>
    </row>
    <row r="18" spans="1:5" ht="15" x14ac:dyDescent="0.25">
      <c r="A18" s="10" t="s">
        <v>5</v>
      </c>
      <c r="B18" s="9">
        <v>182</v>
      </c>
      <c r="C18" s="9" t="s">
        <v>6</v>
      </c>
      <c r="D18" s="11">
        <f>+D19</f>
        <v>324291</v>
      </c>
    </row>
    <row r="19" spans="1:5" ht="15" x14ac:dyDescent="0.25">
      <c r="A19" s="10" t="s">
        <v>7</v>
      </c>
      <c r="B19" s="9">
        <v>182</v>
      </c>
      <c r="C19" s="9" t="s">
        <v>8</v>
      </c>
      <c r="D19" s="11">
        <f>243276.7+30000+36014.3+15000</f>
        <v>324291</v>
      </c>
    </row>
    <row r="20" spans="1:5" ht="18.75" customHeight="1" x14ac:dyDescent="0.25">
      <c r="A20" s="10" t="s">
        <v>9</v>
      </c>
      <c r="B20" s="9">
        <v>100</v>
      </c>
      <c r="C20" s="9" t="s">
        <v>10</v>
      </c>
      <c r="D20" s="11">
        <f>+D21+D22+D23+D24</f>
        <v>16030.400000000001</v>
      </c>
    </row>
    <row r="21" spans="1:5" ht="60" x14ac:dyDescent="0.25">
      <c r="A21" s="12" t="s">
        <v>54</v>
      </c>
      <c r="B21" s="9">
        <v>100</v>
      </c>
      <c r="C21" s="9" t="s">
        <v>11</v>
      </c>
      <c r="D21" s="11">
        <f>6298.3+1724.6</f>
        <v>8022.9</v>
      </c>
      <c r="E21" s="1"/>
    </row>
    <row r="22" spans="1:5" ht="63.75" customHeight="1" x14ac:dyDescent="0.25">
      <c r="A22" s="12" t="s">
        <v>55</v>
      </c>
      <c r="B22" s="9">
        <v>100</v>
      </c>
      <c r="C22" s="9" t="s">
        <v>12</v>
      </c>
      <c r="D22" s="11">
        <f>34.9+9.4</f>
        <v>44.3</v>
      </c>
    </row>
    <row r="23" spans="1:5" ht="60" x14ac:dyDescent="0.25">
      <c r="A23" s="12" t="s">
        <v>56</v>
      </c>
      <c r="B23" s="9">
        <v>100</v>
      </c>
      <c r="C23" s="9" t="s">
        <v>13</v>
      </c>
      <c r="D23" s="11">
        <f>8386.9+514.1</f>
        <v>8901</v>
      </c>
    </row>
    <row r="24" spans="1:5" ht="60" x14ac:dyDescent="0.25">
      <c r="A24" s="12" t="s">
        <v>57</v>
      </c>
      <c r="B24" s="9">
        <v>100</v>
      </c>
      <c r="C24" s="9" t="s">
        <v>14</v>
      </c>
      <c r="D24" s="11">
        <f>-789.7-148.1</f>
        <v>-937.80000000000007</v>
      </c>
    </row>
    <row r="25" spans="1:5" ht="15" x14ac:dyDescent="0.25">
      <c r="A25" s="12" t="s">
        <v>15</v>
      </c>
      <c r="B25" s="9">
        <v>182</v>
      </c>
      <c r="C25" s="9" t="s">
        <v>16</v>
      </c>
      <c r="D25" s="11">
        <f>+D26+D27</f>
        <v>52351</v>
      </c>
    </row>
    <row r="26" spans="1:5" ht="35.25" customHeight="1" x14ac:dyDescent="0.25">
      <c r="A26" s="12" t="s">
        <v>58</v>
      </c>
      <c r="B26" s="9">
        <v>182</v>
      </c>
      <c r="C26" s="9" t="s">
        <v>17</v>
      </c>
      <c r="D26" s="11">
        <v>7453</v>
      </c>
    </row>
    <row r="27" spans="1:5" ht="15" x14ac:dyDescent="0.25">
      <c r="A27" s="12" t="s">
        <v>18</v>
      </c>
      <c r="B27" s="9">
        <v>182</v>
      </c>
      <c r="C27" s="9" t="s">
        <v>19</v>
      </c>
      <c r="D27" s="11">
        <f>+D28+D29</f>
        <v>44898</v>
      </c>
    </row>
    <row r="28" spans="1:5" ht="30" x14ac:dyDescent="0.25">
      <c r="A28" s="12" t="s">
        <v>59</v>
      </c>
      <c r="B28" s="9">
        <v>182</v>
      </c>
      <c r="C28" s="9" t="s">
        <v>20</v>
      </c>
      <c r="D28" s="11">
        <f>31308.2+6214.8</f>
        <v>37523</v>
      </c>
    </row>
    <row r="29" spans="1:5" ht="30" x14ac:dyDescent="0.25">
      <c r="A29" s="12" t="s">
        <v>60</v>
      </c>
      <c r="B29" s="13">
        <v>182</v>
      </c>
      <c r="C29" s="13" t="s">
        <v>21</v>
      </c>
      <c r="D29" s="11">
        <v>7375</v>
      </c>
    </row>
    <row r="30" spans="1:5" ht="15" x14ac:dyDescent="0.25">
      <c r="A30" s="12" t="s">
        <v>22</v>
      </c>
      <c r="B30" s="10">
        <v>182</v>
      </c>
      <c r="C30" s="13" t="s">
        <v>23</v>
      </c>
      <c r="D30" s="11">
        <f>+D31</f>
        <v>31.9</v>
      </c>
    </row>
    <row r="31" spans="1:5" ht="15" x14ac:dyDescent="0.25">
      <c r="A31" s="12" t="s">
        <v>61</v>
      </c>
      <c r="B31" s="10">
        <v>182</v>
      </c>
      <c r="C31" s="13" t="s">
        <v>24</v>
      </c>
      <c r="D31" s="11">
        <f>5.9+26</f>
        <v>31.9</v>
      </c>
    </row>
    <row r="32" spans="1:5" ht="15" x14ac:dyDescent="0.25">
      <c r="A32" s="14" t="s">
        <v>25</v>
      </c>
      <c r="B32" s="10">
        <v>952</v>
      </c>
      <c r="C32" s="13" t="s">
        <v>26</v>
      </c>
      <c r="D32" s="11">
        <f>+D33</f>
        <v>33.6</v>
      </c>
    </row>
    <row r="33" spans="1:4" ht="61.5" customHeight="1" x14ac:dyDescent="0.25">
      <c r="A33" s="14" t="s">
        <v>62</v>
      </c>
      <c r="B33" s="13">
        <v>952</v>
      </c>
      <c r="C33" s="13" t="s">
        <v>27</v>
      </c>
      <c r="D33" s="11">
        <v>33.6</v>
      </c>
    </row>
    <row r="34" spans="1:4" ht="30" x14ac:dyDescent="0.25">
      <c r="A34" s="12" t="s">
        <v>63</v>
      </c>
      <c r="B34" s="13">
        <v>952</v>
      </c>
      <c r="C34" s="9" t="s">
        <v>28</v>
      </c>
      <c r="D34" s="20">
        <f>D35+D36+D37+D39+D38</f>
        <v>46724</v>
      </c>
    </row>
    <row r="35" spans="1:4" ht="75" x14ac:dyDescent="0.25">
      <c r="A35" s="14" t="s">
        <v>64</v>
      </c>
      <c r="B35" s="13">
        <v>952</v>
      </c>
      <c r="C35" s="15" t="s">
        <v>29</v>
      </c>
      <c r="D35" s="16">
        <f>15494.5+4169.3</f>
        <v>19663.8</v>
      </c>
    </row>
    <row r="36" spans="1:4" ht="60" x14ac:dyDescent="0.25">
      <c r="A36" s="14" t="s">
        <v>65</v>
      </c>
      <c r="B36" s="13">
        <v>952</v>
      </c>
      <c r="C36" s="15" t="s">
        <v>30</v>
      </c>
      <c r="D36" s="16">
        <f>1171.9+2473.1</f>
        <v>3645</v>
      </c>
    </row>
    <row r="37" spans="1:4" ht="30" x14ac:dyDescent="0.25">
      <c r="A37" s="14" t="s">
        <v>66</v>
      </c>
      <c r="B37" s="13">
        <v>952</v>
      </c>
      <c r="C37" s="17" t="s">
        <v>31</v>
      </c>
      <c r="D37" s="16">
        <v>13999.9</v>
      </c>
    </row>
    <row r="38" spans="1:4" ht="45" x14ac:dyDescent="0.25">
      <c r="A38" s="14" t="s">
        <v>108</v>
      </c>
      <c r="B38" s="13">
        <v>952</v>
      </c>
      <c r="C38" s="17" t="s">
        <v>109</v>
      </c>
      <c r="D38" s="16">
        <f>123.5</f>
        <v>123.5</v>
      </c>
    </row>
    <row r="39" spans="1:4" ht="60" x14ac:dyDescent="0.25">
      <c r="A39" s="14" t="s">
        <v>67</v>
      </c>
      <c r="B39" s="13">
        <v>952</v>
      </c>
      <c r="C39" s="17" t="s">
        <v>32</v>
      </c>
      <c r="D39" s="16">
        <v>9291.7999999999993</v>
      </c>
    </row>
    <row r="40" spans="1:4" ht="30" x14ac:dyDescent="0.25">
      <c r="A40" s="14" t="s">
        <v>71</v>
      </c>
      <c r="B40" s="13">
        <v>952</v>
      </c>
      <c r="C40" s="17" t="s">
        <v>36</v>
      </c>
      <c r="D40" s="16">
        <v>50</v>
      </c>
    </row>
    <row r="41" spans="1:4" ht="43.5" customHeight="1" x14ac:dyDescent="0.25">
      <c r="A41" s="14" t="s">
        <v>72</v>
      </c>
      <c r="B41" s="13">
        <v>952</v>
      </c>
      <c r="C41" s="17" t="s">
        <v>37</v>
      </c>
      <c r="D41" s="16">
        <f>364.9+312.4</f>
        <v>677.3</v>
      </c>
    </row>
    <row r="42" spans="1:4" ht="15" x14ac:dyDescent="0.25">
      <c r="A42" s="14" t="s">
        <v>100</v>
      </c>
      <c r="B42" s="13">
        <v>952</v>
      </c>
      <c r="C42" s="17" t="s">
        <v>101</v>
      </c>
      <c r="D42" s="16">
        <f>2394.5+32833.1</f>
        <v>35227.599999999999</v>
      </c>
    </row>
    <row r="43" spans="1:4" ht="75" x14ac:dyDescent="0.25">
      <c r="A43" s="14" t="s">
        <v>68</v>
      </c>
      <c r="B43" s="13">
        <v>952</v>
      </c>
      <c r="C43" s="17" t="s">
        <v>33</v>
      </c>
      <c r="D43" s="16">
        <v>2698.3</v>
      </c>
    </row>
    <row r="44" spans="1:4" ht="45" x14ac:dyDescent="0.25">
      <c r="A44" s="14" t="s">
        <v>69</v>
      </c>
      <c r="B44" s="13">
        <v>952</v>
      </c>
      <c r="C44" s="17" t="s">
        <v>34</v>
      </c>
      <c r="D44" s="16">
        <f>4247.6+2644.9</f>
        <v>6892.5</v>
      </c>
    </row>
    <row r="45" spans="1:4" ht="45" x14ac:dyDescent="0.25">
      <c r="A45" s="14" t="s">
        <v>117</v>
      </c>
      <c r="B45" s="13">
        <v>952</v>
      </c>
      <c r="C45" s="17" t="s">
        <v>116</v>
      </c>
      <c r="D45" s="16">
        <v>140.80000000000001</v>
      </c>
    </row>
    <row r="46" spans="1:4" ht="75" x14ac:dyDescent="0.25">
      <c r="A46" s="14" t="s">
        <v>70</v>
      </c>
      <c r="B46" s="13">
        <v>952</v>
      </c>
      <c r="C46" s="17" t="s">
        <v>35</v>
      </c>
      <c r="D46" s="16">
        <v>0</v>
      </c>
    </row>
    <row r="47" spans="1:4" ht="50.25" customHeight="1" x14ac:dyDescent="0.25">
      <c r="A47" s="12" t="s">
        <v>73</v>
      </c>
      <c r="B47" s="13">
        <v>952</v>
      </c>
      <c r="C47" s="9" t="s">
        <v>38</v>
      </c>
      <c r="D47" s="16">
        <f>4249.8+102498.1+52250.3+3823</f>
        <v>162821.20000000001</v>
      </c>
    </row>
    <row r="48" spans="1:4" ht="45" x14ac:dyDescent="0.25">
      <c r="A48" s="12" t="s">
        <v>74</v>
      </c>
      <c r="B48" s="13">
        <v>952</v>
      </c>
      <c r="C48" s="9" t="s">
        <v>39</v>
      </c>
      <c r="D48" s="16">
        <f>50+115</f>
        <v>165</v>
      </c>
    </row>
    <row r="49" spans="1:4" ht="60" x14ac:dyDescent="0.25">
      <c r="A49" s="12" t="s">
        <v>75</v>
      </c>
      <c r="B49" s="13">
        <v>952</v>
      </c>
      <c r="C49" s="17" t="s">
        <v>40</v>
      </c>
      <c r="D49" s="16">
        <f>10+25</f>
        <v>35</v>
      </c>
    </row>
    <row r="50" spans="1:4" ht="60" x14ac:dyDescent="0.25">
      <c r="A50" s="12" t="s">
        <v>110</v>
      </c>
      <c r="B50" s="13">
        <v>952</v>
      </c>
      <c r="C50" s="17" t="s">
        <v>113</v>
      </c>
      <c r="D50" s="16">
        <f>507.2</f>
        <v>507.2</v>
      </c>
    </row>
    <row r="51" spans="1:4" ht="60" x14ac:dyDescent="0.25">
      <c r="A51" s="12" t="s">
        <v>111</v>
      </c>
      <c r="B51" s="13">
        <v>952</v>
      </c>
      <c r="C51" s="17" t="s">
        <v>114</v>
      </c>
      <c r="D51" s="16">
        <f>86.7</f>
        <v>86.7</v>
      </c>
    </row>
    <row r="52" spans="1:4" ht="15" x14ac:dyDescent="0.25">
      <c r="A52" s="12" t="s">
        <v>112</v>
      </c>
      <c r="B52" s="13">
        <v>952</v>
      </c>
      <c r="C52" s="17" t="s">
        <v>115</v>
      </c>
      <c r="D52" s="16">
        <f>57</f>
        <v>57</v>
      </c>
    </row>
    <row r="53" spans="1:4" ht="15" x14ac:dyDescent="0.25">
      <c r="A53" s="14" t="s">
        <v>41</v>
      </c>
      <c r="B53" s="21" t="s">
        <v>42</v>
      </c>
      <c r="C53" s="17" t="s">
        <v>43</v>
      </c>
      <c r="D53" s="11">
        <f>+D18+D20+D25+D30+D32+D34+D43+D44+D46+D40+D41+D47+D48+D49+D42+D45+D50+D51+D52</f>
        <v>648820.49999999988</v>
      </c>
    </row>
    <row r="54" spans="1:4" ht="15" x14ac:dyDescent="0.25">
      <c r="A54" s="14" t="s">
        <v>44</v>
      </c>
      <c r="B54" s="21" t="s">
        <v>42</v>
      </c>
      <c r="C54" s="17" t="s">
        <v>45</v>
      </c>
      <c r="D54" s="11">
        <f>D55+D59+D61+D63+D65+D60+D64+D66+D68+D69+D70+D73+D74+D75+D76+D77+D71+D79+D62+D72+D56+D57+D78+D58+D67</f>
        <v>1558045.0999999999</v>
      </c>
    </row>
    <row r="55" spans="1:4" ht="30" x14ac:dyDescent="0.25">
      <c r="A55" s="14" t="s">
        <v>76</v>
      </c>
      <c r="B55" s="17">
        <v>952</v>
      </c>
      <c r="C55" s="18" t="s">
        <v>46</v>
      </c>
      <c r="D55" s="19">
        <f>38289.7+10101.3+10539.8+5585.2</f>
        <v>64516</v>
      </c>
    </row>
    <row r="56" spans="1:4" ht="125.25" customHeight="1" x14ac:dyDescent="0.25">
      <c r="A56" s="14" t="s">
        <v>103</v>
      </c>
      <c r="B56" s="17">
        <v>952</v>
      </c>
      <c r="C56" s="18" t="s">
        <v>102</v>
      </c>
      <c r="D56" s="19">
        <v>286650</v>
      </c>
    </row>
    <row r="57" spans="1:4" ht="32.25" customHeight="1" x14ac:dyDescent="0.25">
      <c r="A57" s="14" t="s">
        <v>104</v>
      </c>
      <c r="B57" s="17">
        <v>952</v>
      </c>
      <c r="C57" s="18" t="s">
        <v>102</v>
      </c>
      <c r="D57" s="19">
        <v>403156</v>
      </c>
    </row>
    <row r="58" spans="1:4" ht="49.5" customHeight="1" x14ac:dyDescent="0.25">
      <c r="A58" s="14" t="s">
        <v>106</v>
      </c>
      <c r="B58" s="17">
        <v>952</v>
      </c>
      <c r="C58" s="18" t="s">
        <v>102</v>
      </c>
      <c r="D58" s="19">
        <v>98499.9</v>
      </c>
    </row>
    <row r="59" spans="1:4" ht="45" x14ac:dyDescent="0.25">
      <c r="A59" s="14" t="s">
        <v>77</v>
      </c>
      <c r="B59" s="17">
        <v>952</v>
      </c>
      <c r="C59" s="18" t="s">
        <v>47</v>
      </c>
      <c r="D59" s="19">
        <v>84496.8</v>
      </c>
    </row>
    <row r="60" spans="1:4" ht="45" x14ac:dyDescent="0.25">
      <c r="A60" s="14" t="s">
        <v>96</v>
      </c>
      <c r="B60" s="17">
        <v>952</v>
      </c>
      <c r="C60" s="18" t="s">
        <v>90</v>
      </c>
      <c r="D60" s="19">
        <f>23795.5-5948.9-17846.6</f>
        <v>0</v>
      </c>
    </row>
    <row r="61" spans="1:4" ht="45" x14ac:dyDescent="0.25">
      <c r="A61" s="14" t="s">
        <v>93</v>
      </c>
      <c r="B61" s="17">
        <v>952</v>
      </c>
      <c r="C61" s="18" t="s">
        <v>50</v>
      </c>
      <c r="D61" s="19">
        <v>622.9</v>
      </c>
    </row>
    <row r="62" spans="1:4" ht="30" x14ac:dyDescent="0.25">
      <c r="A62" s="27" t="s">
        <v>94</v>
      </c>
      <c r="B62" s="25">
        <v>952</v>
      </c>
      <c r="C62" s="24" t="s">
        <v>91</v>
      </c>
      <c r="D62" s="26">
        <v>10463.4</v>
      </c>
    </row>
    <row r="63" spans="1:4" ht="30" x14ac:dyDescent="0.25">
      <c r="A63" s="14" t="s">
        <v>48</v>
      </c>
      <c r="B63" s="17">
        <v>952</v>
      </c>
      <c r="C63" s="18" t="s">
        <v>49</v>
      </c>
      <c r="D63" s="19">
        <f>17775.4-6188.4</f>
        <v>11587.000000000002</v>
      </c>
    </row>
    <row r="64" spans="1:4" ht="45" x14ac:dyDescent="0.25">
      <c r="A64" s="14" t="s">
        <v>99</v>
      </c>
      <c r="B64" s="17">
        <v>952</v>
      </c>
      <c r="C64" s="18" t="s">
        <v>98</v>
      </c>
      <c r="D64" s="19">
        <v>195084.1</v>
      </c>
    </row>
    <row r="65" spans="1:4" ht="45" x14ac:dyDescent="0.25">
      <c r="A65" s="14" t="s">
        <v>78</v>
      </c>
      <c r="B65" s="17">
        <v>952</v>
      </c>
      <c r="C65" s="18" t="s">
        <v>50</v>
      </c>
      <c r="D65" s="19">
        <f>171163.7+3654.3</f>
        <v>174818</v>
      </c>
    </row>
    <row r="66" spans="1:4" ht="24.75" customHeight="1" x14ac:dyDescent="0.25">
      <c r="A66" s="14" t="s">
        <v>79</v>
      </c>
      <c r="B66" s="17">
        <v>952</v>
      </c>
      <c r="C66" s="18" t="s">
        <v>50</v>
      </c>
      <c r="D66" s="19">
        <v>15000</v>
      </c>
    </row>
    <row r="67" spans="1:4" ht="30" x14ac:dyDescent="0.25">
      <c r="A67" s="14" t="s">
        <v>107</v>
      </c>
      <c r="B67" s="17">
        <v>952</v>
      </c>
      <c r="C67" s="18" t="s">
        <v>50</v>
      </c>
      <c r="D67" s="19">
        <v>92.5</v>
      </c>
    </row>
    <row r="68" spans="1:4" ht="60" x14ac:dyDescent="0.25">
      <c r="A68" s="14" t="s">
        <v>80</v>
      </c>
      <c r="B68" s="17">
        <v>952</v>
      </c>
      <c r="C68" s="17" t="s">
        <v>51</v>
      </c>
      <c r="D68" s="19">
        <f>477.9+25.8+93.8</f>
        <v>597.5</v>
      </c>
    </row>
    <row r="69" spans="1:4" ht="63.75" customHeight="1" x14ac:dyDescent="0.25">
      <c r="A69" s="14" t="s">
        <v>81</v>
      </c>
      <c r="B69" s="17">
        <v>952</v>
      </c>
      <c r="C69" s="17" t="s">
        <v>51</v>
      </c>
      <c r="D69" s="19">
        <f>65.3+3.5+12.7</f>
        <v>81.5</v>
      </c>
    </row>
    <row r="70" spans="1:4" ht="90" x14ac:dyDescent="0.25">
      <c r="A70" s="14" t="s">
        <v>129</v>
      </c>
      <c r="B70" s="17">
        <v>952</v>
      </c>
      <c r="C70" s="17" t="s">
        <v>51</v>
      </c>
      <c r="D70" s="19">
        <v>0.7</v>
      </c>
    </row>
    <row r="71" spans="1:4" ht="45" x14ac:dyDescent="0.25">
      <c r="A71" s="14" t="s">
        <v>130</v>
      </c>
      <c r="B71" s="17">
        <v>952</v>
      </c>
      <c r="C71" s="18" t="s">
        <v>89</v>
      </c>
      <c r="D71" s="19">
        <f>80522.7+8500-1310.8</f>
        <v>87711.9</v>
      </c>
    </row>
    <row r="72" spans="1:4" ht="90" x14ac:dyDescent="0.25">
      <c r="A72" s="14" t="s">
        <v>97</v>
      </c>
      <c r="B72" s="17">
        <v>952</v>
      </c>
      <c r="C72" s="18" t="s">
        <v>52</v>
      </c>
      <c r="D72" s="19">
        <f>2000-429.4</f>
        <v>1570.6</v>
      </c>
    </row>
    <row r="73" spans="1:4" ht="15" x14ac:dyDescent="0.25">
      <c r="A73" s="14" t="s">
        <v>82</v>
      </c>
      <c r="B73" s="17">
        <v>952</v>
      </c>
      <c r="C73" s="18" t="s">
        <v>52</v>
      </c>
      <c r="D73" s="19">
        <f>11932+2130+19935.6</f>
        <v>33997.599999999999</v>
      </c>
    </row>
    <row r="74" spans="1:4" ht="15" x14ac:dyDescent="0.25">
      <c r="A74" s="14" t="s">
        <v>83</v>
      </c>
      <c r="B74" s="17">
        <v>952</v>
      </c>
      <c r="C74" s="18" t="s">
        <v>52</v>
      </c>
      <c r="D74" s="19">
        <f>14208.2-279.6</f>
        <v>13928.6</v>
      </c>
    </row>
    <row r="75" spans="1:4" ht="15" x14ac:dyDescent="0.25">
      <c r="A75" s="14" t="s">
        <v>86</v>
      </c>
      <c r="B75" s="17">
        <v>952</v>
      </c>
      <c r="C75" s="18" t="s">
        <v>52</v>
      </c>
      <c r="D75" s="19">
        <f>8743-59.7</f>
        <v>8683.2999999999993</v>
      </c>
    </row>
    <row r="76" spans="1:4" ht="15" x14ac:dyDescent="0.25">
      <c r="A76" s="14" t="s">
        <v>84</v>
      </c>
      <c r="B76" s="17">
        <v>952</v>
      </c>
      <c r="C76" s="18" t="s">
        <v>52</v>
      </c>
      <c r="D76" s="19">
        <f>20618-3245.3</f>
        <v>17372.7</v>
      </c>
    </row>
    <row r="77" spans="1:4" ht="15" x14ac:dyDescent="0.25">
      <c r="A77" s="14" t="s">
        <v>85</v>
      </c>
      <c r="B77" s="17">
        <v>952</v>
      </c>
      <c r="C77" s="18" t="s">
        <v>52</v>
      </c>
      <c r="D77" s="19">
        <f>9320.3-720.3</f>
        <v>8600</v>
      </c>
    </row>
    <row r="78" spans="1:4" ht="18" customHeight="1" x14ac:dyDescent="0.25">
      <c r="A78" s="14" t="s">
        <v>105</v>
      </c>
      <c r="B78" s="17">
        <v>952</v>
      </c>
      <c r="C78" s="18" t="s">
        <v>52</v>
      </c>
      <c r="D78" s="19">
        <f>35730.7-216.6</f>
        <v>35514.1</v>
      </c>
    </row>
    <row r="79" spans="1:4" ht="15" x14ac:dyDescent="0.25">
      <c r="A79" s="14" t="s">
        <v>92</v>
      </c>
      <c r="B79" s="17">
        <v>952</v>
      </c>
      <c r="C79" s="18" t="s">
        <v>95</v>
      </c>
      <c r="D79" s="19">
        <v>5000</v>
      </c>
    </row>
    <row r="80" spans="1:4" ht="15" x14ac:dyDescent="0.25">
      <c r="A80" s="22" t="s">
        <v>53</v>
      </c>
      <c r="B80" s="17"/>
      <c r="C80" s="17"/>
      <c r="D80" s="23">
        <f>+D53+D54</f>
        <v>2206865.5999999996</v>
      </c>
    </row>
    <row r="81" spans="1:4" x14ac:dyDescent="0.2">
      <c r="A81" s="2"/>
      <c r="B81" s="2"/>
      <c r="C81" s="2"/>
      <c r="D81" s="3"/>
    </row>
    <row r="82" spans="1:4" ht="15.75" x14ac:dyDescent="0.25">
      <c r="A82" s="4"/>
    </row>
  </sheetData>
  <mergeCells count="25">
    <mergeCell ref="A15:A16"/>
    <mergeCell ref="B15:C15"/>
    <mergeCell ref="D15:D16"/>
    <mergeCell ref="A13:D13"/>
    <mergeCell ref="B1:D1"/>
    <mergeCell ref="B9:D9"/>
    <mergeCell ref="B10:D10"/>
    <mergeCell ref="B11:D11"/>
    <mergeCell ref="F1:I1"/>
    <mergeCell ref="F2:I2"/>
    <mergeCell ref="F3:I3"/>
    <mergeCell ref="F4:I4"/>
    <mergeCell ref="F5:I5"/>
    <mergeCell ref="F6:I6"/>
    <mergeCell ref="F7:I7"/>
    <mergeCell ref="F8:I8"/>
    <mergeCell ref="F12:I12"/>
    <mergeCell ref="B2:D2"/>
    <mergeCell ref="B3:D3"/>
    <mergeCell ref="B4:D4"/>
    <mergeCell ref="B5:D5"/>
    <mergeCell ref="B6:D6"/>
    <mergeCell ref="B7:D7"/>
    <mergeCell ref="B8:D8"/>
    <mergeCell ref="B12:D12"/>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2023-01-18T03:46:47Z</cp:lastPrinted>
  <dcterms:created xsi:type="dcterms:W3CDTF">2021-12-15T02:45:11Z</dcterms:created>
  <dcterms:modified xsi:type="dcterms:W3CDTF">2023-01-18T03:49:30Z</dcterms:modified>
</cp:coreProperties>
</file>